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855" yWindow="-225" windowWidth="12795" windowHeight="13320" activeTab="1"/>
  </bookViews>
  <sheets>
    <sheet name="CL and SC annotation" sheetId="1" r:id="rId1"/>
    <sheet name="SC annotation summary" sheetId="2" r:id="rId2"/>
    <sheet name="Pie of repeats" sheetId="3" r:id="rId3"/>
  </sheets>
  <definedNames>
    <definedName name="_xlnm._FilterDatabase" localSheetId="0" hidden="1">'CL and SC annotation'!$O$1:$O$195</definedName>
    <definedName name="_xlnm._FilterDatabase" localSheetId="1" hidden="1">'SC annotation summary'!$P$1:$P$119</definedName>
  </definedNames>
  <calcPr calcId="145621"/>
  <pivotCaches>
    <pivotCache cacheId="10" r:id="rId4"/>
  </pivotCaches>
</workbook>
</file>

<file path=xl/calcChain.xml><?xml version="1.0" encoding="utf-8"?>
<calcChain xmlns="http://schemas.openxmlformats.org/spreadsheetml/2006/main">
  <c r="B4" i="1" l="1"/>
  <c r="B6" i="3" l="1"/>
  <c r="B7" i="3"/>
  <c r="B4" i="3"/>
  <c r="N194" i="1"/>
  <c r="O194" i="1" s="1"/>
  <c r="N193" i="1"/>
  <c r="O193" i="1" s="1"/>
  <c r="N192" i="1"/>
  <c r="O192" i="1" s="1"/>
  <c r="N191" i="1"/>
  <c r="O191" i="1" s="1"/>
  <c r="N190" i="1"/>
  <c r="O190" i="1" s="1"/>
  <c r="N189" i="1"/>
  <c r="O189" i="1" s="1"/>
  <c r="N188" i="1"/>
  <c r="O188" i="1" s="1"/>
  <c r="N187" i="1"/>
  <c r="O187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5" i="1"/>
  <c r="O175" i="1" s="1"/>
  <c r="N174" i="1"/>
  <c r="O174" i="1" s="1"/>
  <c r="N173" i="1"/>
  <c r="O173" i="1" s="1"/>
  <c r="N172" i="1"/>
  <c r="O172" i="1" s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60" i="1"/>
  <c r="O160" i="1" s="1"/>
  <c r="N159" i="1"/>
  <c r="O159" i="1" s="1"/>
  <c r="N158" i="1"/>
  <c r="O158" i="1" s="1"/>
  <c r="N157" i="1"/>
  <c r="O157" i="1" s="1"/>
  <c r="N156" i="1"/>
  <c r="O156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8" i="1"/>
  <c r="N149" i="1" s="1"/>
  <c r="O149" i="1" s="1"/>
  <c r="N145" i="1"/>
  <c r="N146" i="1" s="1"/>
  <c r="N147" i="1" s="1"/>
  <c r="O147" i="1" s="1"/>
  <c r="N144" i="1"/>
  <c r="O144" i="1" s="1"/>
  <c r="N143" i="1"/>
  <c r="O143" i="1" s="1"/>
  <c r="N142" i="1"/>
  <c r="O142" i="1" s="1"/>
  <c r="N140" i="1"/>
  <c r="N141" i="1" s="1"/>
  <c r="O141" i="1" s="1"/>
  <c r="N139" i="1"/>
  <c r="O139" i="1" s="1"/>
  <c r="N138" i="1"/>
  <c r="O138" i="1" s="1"/>
  <c r="N137" i="1"/>
  <c r="O137" i="1" s="1"/>
  <c r="N136" i="1"/>
  <c r="O136" i="1" s="1"/>
  <c r="N116" i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O135" i="1" s="1"/>
  <c r="N113" i="1"/>
  <c r="N114" i="1" s="1"/>
  <c r="N115" i="1" s="1"/>
  <c r="O115" i="1" s="1"/>
  <c r="N112" i="1"/>
  <c r="O112" i="1" s="1"/>
  <c r="N111" i="1"/>
  <c r="O111" i="1" s="1"/>
  <c r="N110" i="1"/>
  <c r="O110" i="1" s="1"/>
  <c r="N109" i="1"/>
  <c r="O109" i="1" s="1"/>
  <c r="N107" i="1"/>
  <c r="N108" i="1" s="1"/>
  <c r="O108" i="1" s="1"/>
  <c r="N106" i="1"/>
  <c r="O106" i="1" s="1"/>
  <c r="N105" i="1"/>
  <c r="O105" i="1" s="1"/>
  <c r="N103" i="1"/>
  <c r="N104" i="1" s="1"/>
  <c r="O104" i="1" s="1"/>
  <c r="N102" i="1"/>
  <c r="O102" i="1" s="1"/>
  <c r="N100" i="1"/>
  <c r="N101" i="1" s="1"/>
  <c r="O101" i="1" s="1"/>
  <c r="N99" i="1"/>
  <c r="O99" i="1" s="1"/>
  <c r="N98" i="1"/>
  <c r="O98" i="1" s="1"/>
  <c r="N92" i="1"/>
  <c r="N93" i="1" s="1"/>
  <c r="N94" i="1" s="1"/>
  <c r="N95" i="1" s="1"/>
  <c r="N96" i="1" s="1"/>
  <c r="N97" i="1" s="1"/>
  <c r="O97" i="1" s="1"/>
  <c r="N87" i="1"/>
  <c r="N88" i="1" s="1"/>
  <c r="N89" i="1" s="1"/>
  <c r="N90" i="1" s="1"/>
  <c r="N91" i="1" s="1"/>
  <c r="O91" i="1" s="1"/>
  <c r="N81" i="1"/>
  <c r="N82" i="1" s="1"/>
  <c r="N83" i="1" s="1"/>
  <c r="N84" i="1" s="1"/>
  <c r="N85" i="1" s="1"/>
  <c r="N86" i="1" s="1"/>
  <c r="O86" i="1" s="1"/>
  <c r="N73" i="1"/>
  <c r="N74" i="1" s="1"/>
  <c r="N75" i="1" s="1"/>
  <c r="N76" i="1" s="1"/>
  <c r="N77" i="1" s="1"/>
  <c r="N78" i="1" s="1"/>
  <c r="N79" i="1" s="1"/>
  <c r="N80" i="1" s="1"/>
  <c r="O80" i="1" s="1"/>
  <c r="N43" i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O72" i="1" s="1"/>
  <c r="N7" i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O42" i="1" s="1"/>
  <c r="F2" i="1"/>
  <c r="F1" i="1"/>
  <c r="F3" i="1" l="1"/>
  <c r="G43" i="1"/>
  <c r="G73" i="1"/>
  <c r="G7" i="1"/>
  <c r="G8" i="1"/>
  <c r="G9" i="1"/>
  <c r="G10" i="1"/>
  <c r="G44" i="1"/>
  <c r="G74" i="1"/>
  <c r="G11" i="1"/>
  <c r="G45" i="1"/>
  <c r="G12" i="1"/>
  <c r="G46" i="1"/>
  <c r="G13" i="1"/>
  <c r="G47" i="1"/>
  <c r="G65" i="1"/>
  <c r="G14" i="1"/>
  <c r="G48" i="1"/>
  <c r="G78" i="1"/>
  <c r="G15" i="1"/>
  <c r="G16" i="1"/>
  <c r="G81" i="1"/>
  <c r="G49" i="1"/>
  <c r="G50" i="1"/>
  <c r="G17" i="1"/>
  <c r="G34" i="1"/>
  <c r="G18" i="1"/>
  <c r="G19" i="1"/>
  <c r="G66" i="1"/>
  <c r="G75" i="1"/>
  <c r="G51" i="1"/>
  <c r="G20" i="1"/>
  <c r="G21" i="1"/>
  <c r="G82" i="1"/>
  <c r="G52" i="1"/>
  <c r="G76" i="1"/>
  <c r="G83" i="1"/>
  <c r="G53" i="1"/>
  <c r="G77" i="1"/>
  <c r="G54" i="1"/>
  <c r="G22" i="1"/>
  <c r="G23" i="1"/>
  <c r="G63" i="1"/>
  <c r="G24" i="1"/>
  <c r="G84" i="1"/>
  <c r="G64" i="1"/>
  <c r="G55" i="1"/>
  <c r="G87" i="1"/>
  <c r="G25" i="1"/>
  <c r="G26" i="1"/>
  <c r="G88" i="1"/>
  <c r="G56" i="1"/>
  <c r="G27" i="1"/>
  <c r="G92" i="1"/>
  <c r="G57" i="1"/>
  <c r="G89" i="1"/>
  <c r="G28" i="1"/>
  <c r="G98" i="1"/>
  <c r="G99" i="1"/>
  <c r="G29" i="1"/>
  <c r="G100" i="1"/>
  <c r="G79" i="1"/>
  <c r="G58" i="1"/>
  <c r="G30" i="1"/>
  <c r="G85" i="1"/>
  <c r="G59" i="1"/>
  <c r="G67" i="1"/>
  <c r="G68" i="1"/>
  <c r="G35" i="1"/>
  <c r="G102" i="1"/>
  <c r="G101" i="1"/>
  <c r="G60" i="1"/>
  <c r="G31" i="1"/>
  <c r="G86" i="1"/>
  <c r="G80" i="1"/>
  <c r="G61" i="1"/>
  <c r="G69" i="1"/>
  <c r="G90" i="1"/>
  <c r="G105" i="1"/>
  <c r="G106" i="1"/>
  <c r="G36" i="1"/>
  <c r="G32" i="1"/>
  <c r="G107" i="1"/>
  <c r="G33" i="1"/>
  <c r="G109" i="1"/>
  <c r="G110" i="1"/>
  <c r="G103" i="1"/>
  <c r="G62" i="1"/>
  <c r="G111" i="1"/>
  <c r="G37" i="1"/>
  <c r="G112" i="1"/>
  <c r="G38" i="1"/>
  <c r="G91" i="1"/>
  <c r="G39" i="1"/>
  <c r="G93" i="1"/>
  <c r="G113" i="1"/>
  <c r="G116" i="1"/>
  <c r="G94" i="1"/>
  <c r="G95" i="1"/>
  <c r="G136" i="1"/>
  <c r="G137" i="1"/>
  <c r="G40" i="1"/>
  <c r="G138" i="1"/>
  <c r="G96" i="1"/>
  <c r="G104" i="1"/>
  <c r="G70" i="1"/>
  <c r="G117" i="1"/>
  <c r="G139" i="1"/>
  <c r="G118" i="1"/>
  <c r="G140" i="1"/>
  <c r="G119" i="1"/>
  <c r="G142" i="1"/>
  <c r="G143" i="1"/>
  <c r="G144" i="1"/>
  <c r="G41" i="1"/>
  <c r="G145" i="1"/>
  <c r="G148" i="1"/>
  <c r="G120" i="1"/>
  <c r="G121" i="1"/>
  <c r="G150" i="1"/>
  <c r="G151" i="1"/>
  <c r="G152" i="1"/>
  <c r="G97" i="1"/>
  <c r="G153" i="1"/>
  <c r="G122" i="1"/>
  <c r="G123" i="1"/>
  <c r="G42" i="1"/>
  <c r="G71" i="1"/>
  <c r="G154" i="1"/>
  <c r="G155" i="1"/>
  <c r="G156" i="1"/>
  <c r="G157" i="1"/>
  <c r="G158" i="1"/>
  <c r="G159" i="1"/>
  <c r="G160" i="1"/>
  <c r="G124" i="1"/>
  <c r="G161" i="1"/>
  <c r="G125" i="1"/>
  <c r="G146" i="1"/>
  <c r="G162" i="1"/>
  <c r="G163" i="1"/>
  <c r="G164" i="1"/>
  <c r="G165" i="1"/>
  <c r="G166" i="1"/>
  <c r="G114" i="1"/>
  <c r="G108" i="1"/>
  <c r="G167" i="1"/>
  <c r="G168" i="1"/>
  <c r="G169" i="1"/>
  <c r="G170" i="1"/>
  <c r="G171" i="1"/>
  <c r="G149" i="1"/>
  <c r="G172" i="1"/>
  <c r="G173" i="1"/>
  <c r="G174" i="1"/>
  <c r="G175" i="1"/>
  <c r="G126" i="1"/>
  <c r="G176" i="1"/>
  <c r="G177" i="1"/>
  <c r="G178" i="1"/>
  <c r="G127" i="1"/>
  <c r="G128" i="1"/>
  <c r="G129" i="1"/>
  <c r="G179" i="1"/>
  <c r="G72" i="1"/>
  <c r="G180" i="1"/>
  <c r="G181" i="1"/>
  <c r="G130" i="1"/>
  <c r="G115" i="1"/>
  <c r="G141" i="1"/>
  <c r="G147" i="1"/>
  <c r="G182" i="1"/>
  <c r="G183" i="1"/>
  <c r="G184" i="1"/>
  <c r="G131" i="1"/>
  <c r="G185" i="1"/>
  <c r="G186" i="1"/>
  <c r="G187" i="1"/>
  <c r="G132" i="1"/>
  <c r="G188" i="1"/>
  <c r="G189" i="1"/>
  <c r="G133" i="1"/>
  <c r="G190" i="1"/>
  <c r="G191" i="1"/>
  <c r="G192" i="1"/>
  <c r="G134" i="1"/>
  <c r="G193" i="1"/>
  <c r="G194" i="1"/>
  <c r="G135" i="1"/>
  <c r="Q75" i="2" l="1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B8" i="3" s="1"/>
  <c r="Q7" i="2"/>
  <c r="Q6" i="2"/>
  <c r="Q5" i="2"/>
  <c r="Q4" i="2"/>
  <c r="Q3" i="2"/>
  <c r="Q2" i="2"/>
  <c r="B9" i="3" l="1"/>
  <c r="Q76" i="2"/>
  <c r="B5" i="3"/>
  <c r="I64" i="1"/>
  <c r="I69" i="1"/>
  <c r="I140" i="1"/>
  <c r="P140" i="1" s="1"/>
  <c r="I110" i="1"/>
  <c r="P110" i="1" s="1"/>
  <c r="I148" i="1"/>
  <c r="P148" i="1" s="1"/>
  <c r="I167" i="1"/>
  <c r="P167" i="1" s="1"/>
  <c r="I141" i="1"/>
  <c r="I193" i="1"/>
  <c r="P193" i="1" s="1"/>
  <c r="I132" i="1"/>
  <c r="I48" i="1"/>
  <c r="I11" i="1"/>
  <c r="I27" i="1"/>
  <c r="I84" i="1"/>
  <c r="I83" i="1"/>
  <c r="I66" i="1"/>
  <c r="I61" i="1"/>
  <c r="I68" i="1"/>
  <c r="I29" i="1"/>
  <c r="I118" i="1"/>
  <c r="I137" i="1"/>
  <c r="P137" i="1" s="1"/>
  <c r="I91" i="1"/>
  <c r="I109" i="1"/>
  <c r="P109" i="1" s="1"/>
  <c r="I157" i="1"/>
  <c r="P157" i="1" s="1"/>
  <c r="I153" i="1"/>
  <c r="P153" i="1" s="1"/>
  <c r="I145" i="1"/>
  <c r="P145" i="1" s="1"/>
  <c r="I173" i="1"/>
  <c r="P173" i="1" s="1"/>
  <c r="I108" i="1"/>
  <c r="I125" i="1"/>
  <c r="I115" i="1"/>
  <c r="I127" i="1"/>
  <c r="I134" i="1"/>
  <c r="I187" i="1"/>
  <c r="P187" i="1" s="1"/>
  <c r="I43" i="1"/>
  <c r="P43" i="1" s="1"/>
  <c r="I14" i="1"/>
  <c r="I74" i="1"/>
  <c r="I56" i="1"/>
  <c r="I24" i="1"/>
  <c r="I76" i="1"/>
  <c r="I19" i="1"/>
  <c r="I80" i="1"/>
  <c r="I67" i="1"/>
  <c r="I99" i="1"/>
  <c r="P99" i="1" s="1"/>
  <c r="I139" i="1"/>
  <c r="P139" i="1" s="1"/>
  <c r="I136" i="1"/>
  <c r="P136" i="1" s="1"/>
  <c r="I38" i="1"/>
  <c r="I33" i="1"/>
  <c r="I156" i="1"/>
  <c r="P156" i="1" s="1"/>
  <c r="I97" i="1"/>
  <c r="I41" i="1"/>
  <c r="I172" i="1"/>
  <c r="P172" i="1" s="1"/>
  <c r="I114" i="1"/>
  <c r="I161" i="1"/>
  <c r="P161" i="1" s="1"/>
  <c r="I130" i="1"/>
  <c r="I178" i="1"/>
  <c r="P178" i="1" s="1"/>
  <c r="I192" i="1"/>
  <c r="P192" i="1" s="1"/>
  <c r="I186" i="1"/>
  <c r="P186" i="1" s="1"/>
  <c r="I45" i="1"/>
  <c r="I53" i="1"/>
  <c r="I35" i="1"/>
  <c r="I40" i="1"/>
  <c r="I158" i="1"/>
  <c r="P158" i="1" s="1"/>
  <c r="I174" i="1"/>
  <c r="P174" i="1" s="1"/>
  <c r="I128" i="1"/>
  <c r="I65" i="1"/>
  <c r="I88" i="1"/>
  <c r="I52" i="1"/>
  <c r="I86" i="1"/>
  <c r="I98" i="1"/>
  <c r="P98" i="1" s="1"/>
  <c r="I117" i="1"/>
  <c r="I112" i="1"/>
  <c r="P112" i="1" s="1"/>
  <c r="I155" i="1"/>
  <c r="P155" i="1" s="1"/>
  <c r="I144" i="1"/>
  <c r="P144" i="1" s="1"/>
  <c r="I166" i="1"/>
  <c r="P166" i="1" s="1"/>
  <c r="I181" i="1"/>
  <c r="P181" i="1" s="1"/>
  <c r="I185" i="1"/>
  <c r="P185" i="1" s="1"/>
  <c r="I47" i="1"/>
  <c r="I10" i="1"/>
  <c r="I26" i="1"/>
  <c r="I23" i="1"/>
  <c r="I82" i="1"/>
  <c r="I34" i="1"/>
  <c r="I31" i="1"/>
  <c r="I85" i="1"/>
  <c r="I28" i="1"/>
  <c r="I70" i="1"/>
  <c r="I94" i="1"/>
  <c r="I37" i="1"/>
  <c r="I32" i="1"/>
  <c r="I154" i="1"/>
  <c r="P154" i="1" s="1"/>
  <c r="I151" i="1"/>
  <c r="P151" i="1" s="1"/>
  <c r="I143" i="1"/>
  <c r="P143" i="1" s="1"/>
  <c r="I171" i="1"/>
  <c r="P171" i="1" s="1"/>
  <c r="I165" i="1"/>
  <c r="P165" i="1" s="1"/>
  <c r="I160" i="1"/>
  <c r="P160" i="1" s="1"/>
  <c r="I180" i="1"/>
  <c r="P180" i="1" s="1"/>
  <c r="I176" i="1"/>
  <c r="P176" i="1" s="1"/>
  <c r="I190" i="1"/>
  <c r="P190" i="1" s="1"/>
  <c r="I131" i="1"/>
  <c r="I81" i="1"/>
  <c r="P81" i="1" s="1"/>
  <c r="I13" i="1"/>
  <c r="I9" i="1"/>
  <c r="I25" i="1"/>
  <c r="I22" i="1"/>
  <c r="I21" i="1"/>
  <c r="I17" i="1"/>
  <c r="I60" i="1"/>
  <c r="I30" i="1"/>
  <c r="I89" i="1"/>
  <c r="I104" i="1"/>
  <c r="I116" i="1"/>
  <c r="I111" i="1"/>
  <c r="P111" i="1" s="1"/>
  <c r="I36" i="1"/>
  <c r="I71" i="1"/>
  <c r="I150" i="1"/>
  <c r="P150" i="1" s="1"/>
  <c r="I142" i="1"/>
  <c r="P142" i="1" s="1"/>
  <c r="I170" i="1"/>
  <c r="P170" i="1" s="1"/>
  <c r="I164" i="1"/>
  <c r="P164" i="1" s="1"/>
  <c r="I183" i="1"/>
  <c r="P183" i="1" s="1"/>
  <c r="I72" i="1"/>
  <c r="I126" i="1"/>
  <c r="I133" i="1"/>
  <c r="I184" i="1"/>
  <c r="P184" i="1" s="1"/>
  <c r="I78" i="1"/>
  <c r="I73" i="1"/>
  <c r="P73" i="1" s="1"/>
  <c r="I75" i="1"/>
  <c r="I100" i="1"/>
  <c r="P100" i="1" s="1"/>
  <c r="I39" i="1"/>
  <c r="I122" i="1"/>
  <c r="I146" i="1"/>
  <c r="P146" i="1" s="1"/>
  <c r="I50" i="1"/>
  <c r="I44" i="1"/>
  <c r="I63" i="1"/>
  <c r="I18" i="1"/>
  <c r="I59" i="1"/>
  <c r="I95" i="1"/>
  <c r="I107" i="1"/>
  <c r="P107" i="1" s="1"/>
  <c r="I152" i="1"/>
  <c r="P152" i="1" s="1"/>
  <c r="I149" i="1"/>
  <c r="I124" i="1"/>
  <c r="I177" i="1"/>
  <c r="P177" i="1" s="1"/>
  <c r="I191" i="1"/>
  <c r="P191" i="1" s="1"/>
  <c r="I49" i="1"/>
  <c r="I16" i="1"/>
  <c r="I46" i="1"/>
  <c r="I8" i="1"/>
  <c r="I87" i="1"/>
  <c r="P87" i="1" s="1"/>
  <c r="I54" i="1"/>
  <c r="I20" i="1"/>
  <c r="I105" i="1"/>
  <c r="P105" i="1" s="1"/>
  <c r="I101" i="1"/>
  <c r="I58" i="1"/>
  <c r="I57" i="1"/>
  <c r="I96" i="1"/>
  <c r="I113" i="1"/>
  <c r="P113" i="1" s="1"/>
  <c r="I62" i="1"/>
  <c r="I106" i="1"/>
  <c r="P106" i="1" s="1"/>
  <c r="I42" i="1"/>
  <c r="I121" i="1"/>
  <c r="I119" i="1"/>
  <c r="I169" i="1"/>
  <c r="P169" i="1" s="1"/>
  <c r="I163" i="1"/>
  <c r="P163" i="1" s="1"/>
  <c r="I182" i="1"/>
  <c r="P182" i="1" s="1"/>
  <c r="I179" i="1"/>
  <c r="P179" i="1" s="1"/>
  <c r="I135" i="1"/>
  <c r="I189" i="1"/>
  <c r="P189" i="1" s="1"/>
  <c r="I15" i="1"/>
  <c r="I12" i="1"/>
  <c r="I7" i="1"/>
  <c r="I55" i="1"/>
  <c r="I77" i="1"/>
  <c r="I51" i="1"/>
  <c r="I90" i="1"/>
  <c r="I102" i="1"/>
  <c r="P102" i="1" s="1"/>
  <c r="I79" i="1"/>
  <c r="I92" i="1"/>
  <c r="P92" i="1" s="1"/>
  <c r="I138" i="1"/>
  <c r="P138" i="1" s="1"/>
  <c r="I93" i="1"/>
  <c r="I103" i="1"/>
  <c r="P103" i="1" s="1"/>
  <c r="I159" i="1"/>
  <c r="P159" i="1" s="1"/>
  <c r="I123" i="1"/>
  <c r="I120" i="1"/>
  <c r="I175" i="1"/>
  <c r="P175" i="1" s="1"/>
  <c r="I168" i="1"/>
  <c r="P168" i="1" s="1"/>
  <c r="I162" i="1"/>
  <c r="P162" i="1" s="1"/>
  <c r="I147" i="1"/>
  <c r="P147" i="1" s="1"/>
  <c r="I129" i="1"/>
  <c r="I194" i="1"/>
  <c r="P194" i="1" s="1"/>
  <c r="I188" i="1"/>
  <c r="P188" i="1" s="1"/>
  <c r="P101" i="1" l="1"/>
  <c r="B10" i="3"/>
  <c r="B11" i="3" s="1"/>
  <c r="I195" i="1"/>
  <c r="P7" i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149" i="1"/>
  <c r="P44" i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108" i="1"/>
  <c r="P82" i="1"/>
  <c r="P83" i="1"/>
  <c r="P84" i="1" s="1"/>
  <c r="P85" i="1" s="1"/>
  <c r="P86" i="1" s="1"/>
  <c r="P141" i="1"/>
  <c r="P104" i="1"/>
  <c r="P114" i="1"/>
  <c r="P115" i="1" s="1"/>
  <c r="P74" i="1"/>
  <c r="P75" i="1" s="1"/>
  <c r="P76" i="1" s="1"/>
  <c r="P77" i="1" s="1"/>
  <c r="P78" i="1" s="1"/>
  <c r="P79" i="1" s="1"/>
  <c r="P80" i="1" s="1"/>
  <c r="P93" i="1"/>
  <c r="P94" i="1" s="1"/>
  <c r="P95" i="1" s="1"/>
  <c r="P96" i="1" s="1"/>
  <c r="P97" i="1" s="1"/>
  <c r="P88" i="1"/>
  <c r="P89" i="1" s="1"/>
  <c r="P90" i="1" s="1"/>
  <c r="P91" i="1" s="1"/>
</calcChain>
</file>

<file path=xl/sharedStrings.xml><?xml version="1.0" encoding="utf-8"?>
<sst xmlns="http://schemas.openxmlformats.org/spreadsheetml/2006/main" count="876" uniqueCount="75">
  <si>
    <t>TRIM</t>
  </si>
  <si>
    <t>LINE/SINE</t>
  </si>
  <si>
    <t>unknown</t>
  </si>
  <si>
    <t>Grand Total</t>
  </si>
  <si>
    <t>S1</t>
  </si>
  <si>
    <t>S2</t>
  </si>
  <si>
    <t>S3</t>
  </si>
  <si>
    <t>Genome proportion %</t>
  </si>
  <si>
    <t>SUMMARY</t>
  </si>
  <si>
    <t>Repeat</t>
  </si>
  <si>
    <t>Ty3/gypsy</t>
  </si>
  <si>
    <t>Ty1/copia</t>
  </si>
  <si>
    <t>rDNA</t>
  </si>
  <si>
    <t>Satellite</t>
  </si>
  <si>
    <t>cluster</t>
  </si>
  <si>
    <t>supercluster</t>
  </si>
  <si>
    <t>repeat annotation</t>
  </si>
  <si>
    <t>number of reads</t>
  </si>
  <si>
    <t>All</t>
  </si>
  <si>
    <t>Other</t>
  </si>
  <si>
    <t>All/repeat/mobile_element/Class_I/LTR/Ty3_gypsy/non-chromovirus/OTA/Ogre_Tat/TatV</t>
  </si>
  <si>
    <t>All/repeat/mobile_element/Class_I/LTR/Ty3_gypsy/chromovirus/Tekay</t>
  </si>
  <si>
    <t>All/repeat/satellite</t>
  </si>
  <si>
    <t>Putative satellite (low confidence)</t>
  </si>
  <si>
    <t>All/repeat/mobile_element/Class_I/LTR/Ty1_copia/SIRE</t>
  </si>
  <si>
    <t>Putative satellite (high confidence)</t>
  </si>
  <si>
    <t>All/repeat/mobile_element/Class_I/LTR/Ty1_copia/TAR</t>
  </si>
  <si>
    <t>All/repeat/rDNA/45S_rDNA</t>
  </si>
  <si>
    <t>All/organelle/plastid</t>
  </si>
  <si>
    <t>All/repeat/mobile_element/Class_I/LTR/Ty3_gypsy/non-chromovirus/OTA/Athila</t>
  </si>
  <si>
    <t>All/repeat/mobile_element/Class_I/LTR/Ty1_copia/Tork</t>
  </si>
  <si>
    <t>All/repeat/rDNA/5S_rDNA</t>
  </si>
  <si>
    <t>tarean</t>
  </si>
  <si>
    <t>size (control)</t>
  </si>
  <si>
    <t>final annotation</t>
  </si>
  <si>
    <t>notes</t>
  </si>
  <si>
    <t>final supercluster</t>
  </si>
  <si>
    <t>All/repeat/mobile_element/Class_I/SINE</t>
  </si>
  <si>
    <t>size</t>
  </si>
  <si>
    <t>Analyzed sequences</t>
  </si>
  <si>
    <t>in CL</t>
  </si>
  <si>
    <t>singlets</t>
  </si>
  <si>
    <t>plasmid</t>
  </si>
  <si>
    <t>analyzed without plasmid</t>
  </si>
  <si>
    <t>genome proportion</t>
  </si>
  <si>
    <t>in CL without plasmid</t>
  </si>
  <si>
    <t>genome proportion %</t>
  </si>
  <si>
    <t>cumulative sum of size in superclusters</t>
  </si>
  <si>
    <t>size of supercluster</t>
  </si>
  <si>
    <t>cumulative genome proportion</t>
  </si>
  <si>
    <t>Supercluster genome proportion</t>
  </si>
  <si>
    <t>total genome proportion</t>
  </si>
  <si>
    <t>Supercluster genome proportion %</t>
  </si>
  <si>
    <t>Unknown</t>
  </si>
  <si>
    <t>Low/single</t>
  </si>
  <si>
    <t>Allium sativum</t>
  </si>
  <si>
    <t>All/repeat/mobile_element/Class_I/LINE</t>
  </si>
  <si>
    <t>All/repeat/mobile_element/Class_I/LTR/Ty1_copia/Ale</t>
  </si>
  <si>
    <t>All/repeat/mobile_element/Class_I/LTR/Ty1_copia/Angela</t>
  </si>
  <si>
    <t>S8</t>
  </si>
  <si>
    <t>S9</t>
  </si>
  <si>
    <t>S7</t>
  </si>
  <si>
    <t>putative All/repeat/mobile_element/Class_I/LTR/Ty3_gypsy/chromovirus/Tekay</t>
  </si>
  <si>
    <t>monomer length 189; dotter is ok</t>
  </si>
  <si>
    <t>TRIM, CL60contig74 and CL60contig133 have insertion sites</t>
  </si>
  <si>
    <t>mates with cl60</t>
  </si>
  <si>
    <t>dotter</t>
  </si>
  <si>
    <t>TR_monomer_length 377</t>
  </si>
  <si>
    <t>TR_monomer_length 74</t>
  </si>
  <si>
    <t>IS TG AC</t>
  </si>
  <si>
    <t>All/repeat/mobile_element/Class_I/LTR/Ty1_copia/Bianca Ty1-RH</t>
  </si>
  <si>
    <t>TR_monomer_length 604</t>
  </si>
  <si>
    <t>putative All/repeat/mobile_element/Class_I/LTR/TRIM</t>
  </si>
  <si>
    <t>putative All/repeat/mobile_element/Class_I/SINE</t>
  </si>
  <si>
    <t>Repeat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</si>
</sst>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0" fillId="0" borderId="0" xfId="0" applyFont="1"/>
    <xf numFmtId="0" fontId="0" fillId="0" borderId="0" xfId="0" applyFill="1" applyBorder="1"/>
    <xf numFmtId="0" fontId="3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660066"/>
      <color rgb="FF9900FF"/>
      <color rgb="FFCC00CC"/>
      <color rgb="FF006600"/>
      <color rgb="FFFF6699"/>
      <color rgb="FFEF4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2800"/>
              <a:t>Genome P</a:t>
            </a:r>
            <a:r>
              <a:rPr lang="en-US" sz="2800"/>
              <a:t>roportion %</a:t>
            </a:r>
            <a:r>
              <a:rPr lang="cs-CZ" sz="2800"/>
              <a:t> in </a:t>
            </a:r>
            <a:r>
              <a:rPr lang="cs-CZ" sz="2800" i="1"/>
              <a:t>A. sativum</a:t>
            </a:r>
            <a:endParaRPr lang="en-US" sz="2800" i="1"/>
          </a:p>
        </c:rich>
      </c:tx>
      <c:layout>
        <c:manualLayout>
          <c:xMode val="edge"/>
          <c:yMode val="edge"/>
          <c:x val="3.9565878840731004E-2"/>
          <c:y val="1.483129576243020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'Pie of repeats'!$B$3</c:f>
              <c:strCache>
                <c:ptCount val="1"/>
                <c:pt idx="0">
                  <c:v>Genome proportion %</c:v>
                </c:pt>
              </c:strCache>
            </c:strRef>
          </c:tx>
          <c:dPt>
            <c:idx val="0"/>
            <c:bubble3D val="0"/>
            <c:spPr>
              <a:solidFill>
                <a:srgbClr val="EF4611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Pt>
            <c:idx val="3"/>
            <c:bubble3D val="0"/>
            <c:spPr>
              <a:solidFill>
                <a:srgbClr val="FFFF00"/>
              </a:solidFill>
            </c:spPr>
          </c:dPt>
          <c:dPt>
            <c:idx val="4"/>
            <c:bubble3D val="0"/>
            <c:spPr>
              <a:solidFill>
                <a:srgbClr val="0066FF"/>
              </a:solidFill>
            </c:spPr>
          </c:dPt>
          <c:dPt>
            <c:idx val="5"/>
            <c:bubble3D val="0"/>
            <c:spPr>
              <a:solidFill>
                <a:srgbClr val="006600"/>
              </a:solidFill>
            </c:spPr>
          </c:dPt>
          <c:dPt>
            <c:idx val="6"/>
            <c:bubble3D val="0"/>
            <c:spPr>
              <a:solidFill>
                <a:srgbClr val="660066"/>
              </a:solidFill>
            </c:spPr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8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'Pie of repeats'!$A$4:$A$11</c:f>
              <c:strCache>
                <c:ptCount val="8"/>
                <c:pt idx="0">
                  <c:v>Ty3/gypsy</c:v>
                </c:pt>
                <c:pt idx="1">
                  <c:v>Ty1/copia</c:v>
                </c:pt>
                <c:pt idx="2">
                  <c:v>TRIM</c:v>
                </c:pt>
                <c:pt idx="3">
                  <c:v>LINE/SINE</c:v>
                </c:pt>
                <c:pt idx="4">
                  <c:v>rDNA</c:v>
                </c:pt>
                <c:pt idx="5">
                  <c:v>Satellite</c:v>
                </c:pt>
                <c:pt idx="6">
                  <c:v>Unknown</c:v>
                </c:pt>
                <c:pt idx="7">
                  <c:v>Low/single</c:v>
                </c:pt>
              </c:strCache>
            </c:strRef>
          </c:cat>
          <c:val>
            <c:numRef>
              <c:f>'Pie of repeats'!$B$4:$B$11</c:f>
              <c:numCache>
                <c:formatCode>General</c:formatCode>
                <c:ptCount val="8"/>
                <c:pt idx="0">
                  <c:v>52.0132221498855</c:v>
                </c:pt>
                <c:pt idx="1">
                  <c:v>0.92509967660626169</c:v>
                </c:pt>
                <c:pt idx="2">
                  <c:v>0.51949842811284697</c:v>
                </c:pt>
                <c:pt idx="3">
                  <c:v>0.1671994685682236</c:v>
                </c:pt>
                <c:pt idx="4">
                  <c:v>0.36781231229837613</c:v>
                </c:pt>
                <c:pt idx="5">
                  <c:v>0.36197823092089648</c:v>
                </c:pt>
                <c:pt idx="6">
                  <c:v>12.537573472962357</c:v>
                </c:pt>
                <c:pt idx="7">
                  <c:v>33.107616260645543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3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2</xdr:row>
      <xdr:rowOff>19051</xdr:rowOff>
    </xdr:from>
    <xdr:to>
      <xdr:col>23</xdr:col>
      <xdr:colOff>38100</xdr:colOff>
      <xdr:row>47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ratislav Peska" refreshedDate="43436.566300231483" createdVersion="4" refreshedVersion="4" minRefreshableVersion="3" recordCount="74">
  <cacheSource type="worksheet">
    <worksheetSource ref="M1:Q75" sheet="SC annotation summary"/>
  </cacheSource>
  <cacheFields count="5">
    <cacheField name="final annotation" numFmtId="0">
      <sharedItems count="17">
        <s v="putative All/repeat/mobile_element/Class_I/LTR/Ty3_gypsy/chromovirus/Tekay"/>
        <s v="All/repeat/mobile_element/Class_I/LTR/Ty3_gypsy/chromovirus/Tekay"/>
        <s v="All/repeat/mobile_element/Class_I/LTR/Ty3_gypsy/non-chromovirus/OTA/Ogre_Tat/TatV"/>
        <s v="All/repeat/mobile_element/Class_I/LTR/Ty3_gypsy/non-chromovirus/OTA/Athila"/>
        <s v="All/repeat/rDNA/45S_rDNA"/>
        <s v="All/repeat/satellite"/>
        <s v="putative All/repeat/mobile_element/Class_I/LTR/TRIM"/>
        <s v="All/repeat/mobile_element/Class_I/LTR/Ty1_copia/SIRE"/>
        <s v="unknown"/>
        <s v="All/repeat/mobile_element/Class_I/LTR/Ty1_copia/TAR"/>
        <s v="putative sine"/>
        <s v="All/repeat/mobile_element/Class_I/LTR/Ty1_copia/Angela"/>
        <s v="All/repeat/rDNA/5S_rDNA"/>
        <s v="All/repeat/mobile_element/Class_I/LTR/Ty1_copia/Tork"/>
        <s v="All/repeat/mobile_element/Class_I/LTR/Ty1_copia/Bianca Ty1-RH"/>
        <s v="All/repeat/mobile_element/Class_I/LINE"/>
        <s v="All/repeat/mobile_element/Class_I/LTR/Ty1_copia/Ale"/>
      </sharedItems>
    </cacheField>
    <cacheField name="cumulative sum of size in superclusters" numFmtId="0">
      <sharedItems containsSemiMixedTypes="0" containsString="0" containsNumber="1" containsInteger="1" minValue="75" maxValue="161467"/>
    </cacheField>
    <cacheField name="size of supercluster" numFmtId="0">
      <sharedItems containsSemiMixedTypes="0" containsString="0" containsNumber="1" containsInteger="1" minValue="75" maxValue="161467"/>
    </cacheField>
    <cacheField name="Supercluster genome proportion" numFmtId="0">
      <sharedItems containsSemiMixedTypes="0" containsString="0" containsNumber="1" minValue="9.9444568934312224E-5" maxValue="0.2140935494948879"/>
    </cacheField>
    <cacheField name="Supercluster genome proportion %" numFmtId="0">
      <sharedItems containsSemiMixedTypes="0" containsString="0" containsNumber="1" minValue="9.9444568934312222E-3" maxValue="21.409354949488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">
  <r>
    <x v="0"/>
    <n v="161467"/>
    <n v="161467"/>
    <n v="0.2140935494948879"/>
    <n v="21.40935494948879"/>
  </r>
  <r>
    <x v="1"/>
    <n v="138321"/>
    <n v="138321"/>
    <n v="0.18340362959417333"/>
    <n v="18.340362959417334"/>
  </r>
  <r>
    <x v="1"/>
    <n v="51446"/>
    <n v="51446"/>
    <n v="6.8213670578595023E-2"/>
    <n v="6.8213670578595025"/>
  </r>
  <r>
    <x v="1"/>
    <n v="25605"/>
    <n v="25605"/>
    <n v="3.3950375834174186E-2"/>
    <n v="3.3950375834174187"/>
  </r>
  <r>
    <x v="2"/>
    <n v="10628"/>
    <n v="10628"/>
    <n v="1.4091958381784937E-2"/>
    <n v="1.4091958381784937"/>
  </r>
  <r>
    <x v="3"/>
    <n v="4706"/>
    <n v="4706"/>
    <n v="6.2398152187316432E-3"/>
    <n v="0.62398152187316436"/>
  </r>
  <r>
    <x v="4"/>
    <n v="2342"/>
    <n v="2342"/>
    <n v="3.1053224059221229E-3"/>
    <n v="0.31053224059221229"/>
  </r>
  <r>
    <x v="5"/>
    <n v="2294"/>
    <n v="2294"/>
    <n v="3.0416778818041631E-3"/>
    <n v="0.30416778818041629"/>
  </r>
  <r>
    <x v="6"/>
    <n v="3817"/>
    <n v="3817"/>
    <n v="5.0610655949635966E-3"/>
    <n v="0.50610655949635963"/>
  </r>
  <r>
    <x v="7"/>
    <n v="1673"/>
    <n v="1673"/>
    <n v="2.2182768510280578E-3"/>
    <n v="0.22182768510280579"/>
  </r>
  <r>
    <x v="8"/>
    <n v="1413"/>
    <n v="1413"/>
    <n v="1.8735356787224424E-3"/>
    <n v="0.18735356787224425"/>
  </r>
  <r>
    <x v="8"/>
    <n v="1304"/>
    <n v="1304"/>
    <n v="1.7290095718712419E-3"/>
    <n v="0.1729009571871242"/>
  </r>
  <r>
    <x v="8"/>
    <n v="1265"/>
    <n v="1265"/>
    <n v="1.6772983960253996E-3"/>
    <n v="0.16772983960253995"/>
  </r>
  <r>
    <x v="9"/>
    <n v="1254"/>
    <n v="1254"/>
    <n v="1.6627131925817005E-3"/>
    <n v="0.16627131925817004"/>
  </r>
  <r>
    <x v="10"/>
    <n v="1036"/>
    <n v="1036"/>
    <n v="1.3736609788792995E-3"/>
    <n v="0.13736609788792994"/>
  </r>
  <r>
    <x v="8"/>
    <n v="1033"/>
    <n v="1033"/>
    <n v="1.3696831961219271E-3"/>
    <n v="0.13696831961219272"/>
  </r>
  <r>
    <x v="9"/>
    <n v="920"/>
    <n v="920"/>
    <n v="1.2198533789275633E-3"/>
    <n v="0.12198533789275633"/>
  </r>
  <r>
    <x v="8"/>
    <n v="732"/>
    <n v="732"/>
    <n v="9.7057899279888731E-4"/>
    <n v="9.7057899279888726E-2"/>
  </r>
  <r>
    <x v="11"/>
    <n v="792"/>
    <n v="792"/>
    <n v="1.0501346479463371E-3"/>
    <n v="0.10501346479463371"/>
  </r>
  <r>
    <x v="9"/>
    <n v="447"/>
    <n v="447"/>
    <n v="5.926896308485008E-4"/>
    <n v="5.9268963084850079E-2"/>
  </r>
  <r>
    <x v="12"/>
    <n v="432"/>
    <n v="432"/>
    <n v="5.7280071706163841E-4"/>
    <n v="5.7280071706163838E-2"/>
  </r>
  <r>
    <x v="8"/>
    <n v="412"/>
    <n v="412"/>
    <n v="5.4628216534582182E-4"/>
    <n v="5.4628216534582184E-2"/>
  </r>
  <r>
    <x v="8"/>
    <n v="312"/>
    <n v="312"/>
    <n v="4.1368940676673885E-4"/>
    <n v="4.1368940676673883E-2"/>
  </r>
  <r>
    <x v="13"/>
    <n v="386"/>
    <n v="386"/>
    <n v="5.1180804811526025E-4"/>
    <n v="5.1180804811526023E-2"/>
  </r>
  <r>
    <x v="13"/>
    <n v="289"/>
    <n v="289"/>
    <n v="3.8319307229354977E-4"/>
    <n v="3.8319307229354976E-2"/>
  </r>
  <r>
    <x v="8"/>
    <n v="256"/>
    <n v="256"/>
    <n v="3.3943746196245239E-4"/>
    <n v="3.3943746196245239E-2"/>
  </r>
  <r>
    <x v="8"/>
    <n v="252"/>
    <n v="252"/>
    <n v="3.3413375161928907E-4"/>
    <n v="3.341337516192891E-2"/>
  </r>
  <r>
    <x v="7"/>
    <n v="475"/>
    <n v="475"/>
    <n v="6.2981560325064403E-4"/>
    <n v="6.2981560325064398E-2"/>
  </r>
  <r>
    <x v="14"/>
    <n v="357"/>
    <n v="357"/>
    <n v="4.7335614812732619E-4"/>
    <n v="4.7335614812732615E-2"/>
  </r>
  <r>
    <x v="15"/>
    <n v="225"/>
    <n v="225"/>
    <n v="2.9833370680293667E-4"/>
    <n v="2.9833370680293667E-2"/>
  </r>
  <r>
    <x v="5"/>
    <n v="202"/>
    <n v="202"/>
    <n v="2.6783737232974759E-4"/>
    <n v="2.6783737232974759E-2"/>
  </r>
  <r>
    <x v="8"/>
    <n v="202"/>
    <n v="202"/>
    <n v="2.6783737232974759E-4"/>
    <n v="2.6783737232974759E-2"/>
  </r>
  <r>
    <x v="8"/>
    <n v="196"/>
    <n v="196"/>
    <n v="2.5988180681500261E-4"/>
    <n v="2.5988180681500262E-2"/>
  </r>
  <r>
    <x v="8"/>
    <n v="177"/>
    <n v="177"/>
    <n v="2.3468918268497685E-4"/>
    <n v="2.3468918268497684E-2"/>
  </r>
  <r>
    <x v="8"/>
    <n v="173"/>
    <n v="173"/>
    <n v="2.2938547234181353E-4"/>
    <n v="2.2938547234181351E-2"/>
  </r>
  <r>
    <x v="8"/>
    <n v="171"/>
    <n v="171"/>
    <n v="2.2673361717023187E-4"/>
    <n v="2.2673361717023187E-2"/>
  </r>
  <r>
    <x v="8"/>
    <n v="167"/>
    <n v="167"/>
    <n v="2.2142990682706855E-4"/>
    <n v="2.2142990682706854E-2"/>
  </r>
  <r>
    <x v="8"/>
    <n v="157"/>
    <n v="157"/>
    <n v="2.0817063096916026E-4"/>
    <n v="2.0817063096916024E-2"/>
  </r>
  <r>
    <x v="8"/>
    <n v="156"/>
    <n v="156"/>
    <n v="2.0684470338336943E-4"/>
    <n v="2.0684470338336942E-2"/>
  </r>
  <r>
    <x v="8"/>
    <n v="150"/>
    <n v="150"/>
    <n v="1.9888913786862445E-4"/>
    <n v="1.9888913786862444E-2"/>
  </r>
  <r>
    <x v="8"/>
    <n v="146"/>
    <n v="146"/>
    <n v="1.9358542752546113E-4"/>
    <n v="1.9358542752546112E-2"/>
  </r>
  <r>
    <x v="8"/>
    <n v="138"/>
    <n v="138"/>
    <n v="1.8297800683913449E-4"/>
    <n v="1.829780068391345E-2"/>
  </r>
  <r>
    <x v="8"/>
    <n v="134"/>
    <n v="134"/>
    <n v="1.7767429649597117E-4"/>
    <n v="1.7767429649597117E-2"/>
  </r>
  <r>
    <x v="8"/>
    <n v="133"/>
    <n v="133"/>
    <n v="1.7634836891018034E-4"/>
    <n v="1.7634836891018035E-2"/>
  </r>
  <r>
    <x v="8"/>
    <n v="132"/>
    <n v="132"/>
    <n v="1.7502244132438951E-4"/>
    <n v="1.7502244132438952E-2"/>
  </r>
  <r>
    <x v="5"/>
    <n v="129"/>
    <n v="129"/>
    <n v="1.7104465856701703E-4"/>
    <n v="1.7104465856701702E-2"/>
  </r>
  <r>
    <x v="8"/>
    <n v="123"/>
    <n v="123"/>
    <n v="1.6308909305227205E-4"/>
    <n v="1.6308909305227205E-2"/>
  </r>
  <r>
    <x v="8"/>
    <n v="122"/>
    <n v="122"/>
    <n v="1.6176316546648122E-4"/>
    <n v="1.6176316546648122E-2"/>
  </r>
  <r>
    <x v="8"/>
    <n v="119"/>
    <n v="119"/>
    <n v="1.5778538270910873E-4"/>
    <n v="1.5778538270910872E-2"/>
  </r>
  <r>
    <x v="13"/>
    <n v="118"/>
    <n v="118"/>
    <n v="1.564594551233179E-4"/>
    <n v="1.5645945512331789E-2"/>
  </r>
  <r>
    <x v="8"/>
    <n v="118"/>
    <n v="118"/>
    <n v="1.564594551233179E-4"/>
    <n v="1.5645945512331789E-2"/>
  </r>
  <r>
    <x v="8"/>
    <n v="112"/>
    <n v="112"/>
    <n v="1.4850388960857292E-4"/>
    <n v="1.4850388960857292E-2"/>
  </r>
  <r>
    <x v="8"/>
    <n v="109"/>
    <n v="109"/>
    <n v="1.4452610685120043E-4"/>
    <n v="1.4452610685120043E-2"/>
  </r>
  <r>
    <x v="8"/>
    <n v="108"/>
    <n v="108"/>
    <n v="1.432001792654096E-4"/>
    <n v="1.4320017926540959E-2"/>
  </r>
  <r>
    <x v="3"/>
    <n v="105"/>
    <n v="105"/>
    <n v="1.3922239650803711E-4"/>
    <n v="1.3922239650803711E-2"/>
  </r>
  <r>
    <x v="5"/>
    <n v="105"/>
    <n v="105"/>
    <n v="1.3922239650803711E-4"/>
    <n v="1.3922239650803711E-2"/>
  </r>
  <r>
    <x v="8"/>
    <n v="104"/>
    <n v="104"/>
    <n v="1.3789646892224628E-4"/>
    <n v="1.3789646892224628E-2"/>
  </r>
  <r>
    <x v="6"/>
    <n v="101"/>
    <n v="101"/>
    <n v="1.339186861648738E-4"/>
    <n v="1.339186861648738E-2"/>
  </r>
  <r>
    <x v="16"/>
    <n v="97"/>
    <n v="97"/>
    <n v="1.2861497582171048E-4"/>
    <n v="1.2861497582171047E-2"/>
  </r>
  <r>
    <x v="8"/>
    <n v="95"/>
    <n v="95"/>
    <n v="1.2596312065012882E-4"/>
    <n v="1.2596312065012882E-2"/>
  </r>
  <r>
    <x v="8"/>
    <n v="95"/>
    <n v="95"/>
    <n v="1.2596312065012882E-4"/>
    <n v="1.2596312065012882E-2"/>
  </r>
  <r>
    <x v="7"/>
    <n v="87"/>
    <n v="87"/>
    <n v="1.1535569996380218E-4"/>
    <n v="1.1535569996380219E-2"/>
  </r>
  <r>
    <x v="8"/>
    <n v="86"/>
    <n v="86"/>
    <n v="1.1402977237801135E-4"/>
    <n v="1.1402977237801135E-2"/>
  </r>
  <r>
    <x v="8"/>
    <n v="86"/>
    <n v="86"/>
    <n v="1.1402977237801135E-4"/>
    <n v="1.1402977237801135E-2"/>
  </r>
  <r>
    <x v="8"/>
    <n v="84"/>
    <n v="84"/>
    <n v="1.1137791720642969E-4"/>
    <n v="1.113779172064297E-2"/>
  </r>
  <r>
    <x v="13"/>
    <n v="82"/>
    <n v="82"/>
    <n v="1.0872606203484803E-4"/>
    <n v="1.0872606203484804E-2"/>
  </r>
  <r>
    <x v="8"/>
    <n v="82"/>
    <n v="82"/>
    <n v="1.0872606203484803E-4"/>
    <n v="1.0872606203484804E-2"/>
  </r>
  <r>
    <x v="8"/>
    <n v="81"/>
    <n v="81"/>
    <n v="1.074001344490572E-4"/>
    <n v="1.074001344490572E-2"/>
  </r>
  <r>
    <x v="8"/>
    <n v="79"/>
    <n v="79"/>
    <n v="1.0474827927747554E-4"/>
    <n v="1.0474827927747555E-2"/>
  </r>
  <r>
    <x v="8"/>
    <n v="78"/>
    <n v="78"/>
    <n v="1.0342235169168471E-4"/>
    <n v="1.0342235169168471E-2"/>
  </r>
  <r>
    <x v="8"/>
    <n v="77"/>
    <n v="77"/>
    <n v="1.0209642410589388E-4"/>
    <n v="1.0209642410589389E-2"/>
  </r>
  <r>
    <x v="8"/>
    <n v="77"/>
    <n v="77"/>
    <n v="1.0209642410589388E-4"/>
    <n v="1.0209642410589389E-2"/>
  </r>
  <r>
    <x v="8"/>
    <n v="75"/>
    <n v="75"/>
    <n v="9.9444568934312224E-5"/>
    <n v="9.9444568934312222E-3"/>
  </r>
  <r>
    <x v="8"/>
    <n v="75"/>
    <n v="75"/>
    <n v="9.9444568934312224E-5"/>
    <n v="9.9444568934312222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Repeat annotation">
  <location ref="S2:T20" firstHeaderRow="1" firstDataRow="1" firstDataCol="1"/>
  <pivotFields count="5">
    <pivotField axis="axisRow" showAll="0">
      <items count="18">
        <item x="15"/>
        <item n="putative All/repeat/mobile_element/Class_I/SINE" x="10"/>
        <item x="16"/>
        <item x="11"/>
        <item x="14"/>
        <item x="7"/>
        <item x="9"/>
        <item x="13"/>
        <item x="1"/>
        <item x="0"/>
        <item x="3"/>
        <item x="2"/>
        <item x="6"/>
        <item x="4"/>
        <item x="12"/>
        <item x="5"/>
        <item x="8"/>
        <item t="default"/>
      </items>
    </pivotField>
    <pivotField showAll="0"/>
    <pivotField showAll="0"/>
    <pivotField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Genome proportion %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"/>
  <sheetViews>
    <sheetView zoomScaleNormal="100" workbookViewId="0">
      <selection activeCell="B5" sqref="B5"/>
    </sheetView>
  </sheetViews>
  <sheetFormatPr defaultRowHeight="15" x14ac:dyDescent="0.25"/>
  <cols>
    <col min="1" max="1" width="9.140625" style="8"/>
    <col min="2" max="2" width="12.42578125" style="8" customWidth="1"/>
    <col min="3" max="3" width="17.85546875" style="8" customWidth="1"/>
    <col min="4" max="7" width="9.140625" style="8"/>
    <col min="8" max="8" width="13.28515625" style="8" customWidth="1"/>
    <col min="9" max="9" width="11.42578125" style="8" customWidth="1"/>
    <col min="10" max="10" width="17.7109375" style="8" customWidth="1"/>
    <col min="11" max="12" width="9.140625" style="8"/>
    <col min="13" max="13" width="77.85546875" style="8" customWidth="1"/>
    <col min="14" max="16384" width="9.140625" style="8"/>
  </cols>
  <sheetData>
    <row r="1" spans="1:16" x14ac:dyDescent="0.25">
      <c r="A1" s="8" t="s">
        <v>39</v>
      </c>
      <c r="B1" s="8">
        <v>757697</v>
      </c>
      <c r="C1" s="8" t="s">
        <v>42</v>
      </c>
      <c r="D1" s="11">
        <v>3508</v>
      </c>
      <c r="E1" s="8" t="s">
        <v>43</v>
      </c>
      <c r="F1" s="8">
        <f>B1-D1</f>
        <v>754189</v>
      </c>
    </row>
    <row r="2" spans="1:16" customFormat="1" x14ac:dyDescent="0.25">
      <c r="A2" t="s">
        <v>40</v>
      </c>
      <c r="B2">
        <v>508003</v>
      </c>
      <c r="E2" t="s">
        <v>45</v>
      </c>
      <c r="F2">
        <f>B2-D1</f>
        <v>504495</v>
      </c>
    </row>
    <row r="3" spans="1:16" customFormat="1" ht="15.75" thickBot="1" x14ac:dyDescent="0.3">
      <c r="A3" t="s">
        <v>41</v>
      </c>
      <c r="B3">
        <v>249694</v>
      </c>
      <c r="E3" t="s">
        <v>46</v>
      </c>
      <c r="F3">
        <f>F2*100/F1</f>
        <v>66.892383739354457</v>
      </c>
    </row>
    <row r="4" spans="1:16" customFormat="1" ht="15.75" thickBot="1" x14ac:dyDescent="0.3">
      <c r="A4" t="s">
        <v>44</v>
      </c>
      <c r="B4">
        <f>B3/F1</f>
        <v>0.33107616260645539</v>
      </c>
      <c r="D4" s="15" t="s">
        <v>17</v>
      </c>
      <c r="E4" s="16"/>
      <c r="F4" s="17"/>
      <c r="G4" s="5"/>
      <c r="H4" s="5"/>
      <c r="I4" s="5"/>
      <c r="J4" s="5"/>
      <c r="K4" s="5"/>
      <c r="M4" s="5"/>
      <c r="N4" s="5"/>
      <c r="O4" s="5"/>
      <c r="P4" s="5"/>
    </row>
    <row r="5" spans="1:16" customFormat="1" x14ac:dyDescent="0.25">
      <c r="D5" s="14" t="s">
        <v>55</v>
      </c>
      <c r="E5" s="14"/>
      <c r="F5" s="14"/>
      <c r="G5" s="6"/>
      <c r="H5" s="6"/>
      <c r="I5" s="6"/>
      <c r="J5" s="6"/>
      <c r="K5" s="4"/>
      <c r="M5" s="4"/>
      <c r="N5" s="7"/>
      <c r="O5" s="7"/>
      <c r="P5" s="7"/>
    </row>
    <row r="6" spans="1:16" s="12" customFormat="1" x14ac:dyDescent="0.25">
      <c r="A6" s="12" t="s">
        <v>14</v>
      </c>
      <c r="B6" s="12" t="s">
        <v>15</v>
      </c>
      <c r="C6" s="12" t="s">
        <v>36</v>
      </c>
      <c r="D6" s="13" t="s">
        <v>61</v>
      </c>
      <c r="E6" s="13" t="s">
        <v>59</v>
      </c>
      <c r="F6" s="13" t="s">
        <v>60</v>
      </c>
      <c r="G6" s="12" t="s">
        <v>38</v>
      </c>
      <c r="H6" s="12" t="s">
        <v>33</v>
      </c>
      <c r="I6" s="12" t="s">
        <v>44</v>
      </c>
      <c r="J6" s="12" t="s">
        <v>16</v>
      </c>
      <c r="K6" s="12" t="s">
        <v>32</v>
      </c>
      <c r="L6" s="12" t="s">
        <v>35</v>
      </c>
      <c r="M6" s="12" t="s">
        <v>34</v>
      </c>
      <c r="N6" s="12" t="s">
        <v>47</v>
      </c>
      <c r="O6" s="12" t="s">
        <v>48</v>
      </c>
      <c r="P6" s="12" t="s">
        <v>49</v>
      </c>
    </row>
    <row r="7" spans="1:16" customFormat="1" x14ac:dyDescent="0.25">
      <c r="A7">
        <v>3</v>
      </c>
      <c r="B7">
        <v>1</v>
      </c>
      <c r="C7">
        <v>1</v>
      </c>
      <c r="D7">
        <v>3664</v>
      </c>
      <c r="E7">
        <v>3708</v>
      </c>
      <c r="F7">
        <v>3630</v>
      </c>
      <c r="G7">
        <f t="shared" ref="G7:G38" si="0">D7+E7+F7</f>
        <v>11002</v>
      </c>
      <c r="H7">
        <v>11002</v>
      </c>
      <c r="I7">
        <f t="shared" ref="I7:I38" si="1">H7/$F$1</f>
        <v>1.4587855298870708E-2</v>
      </c>
      <c r="J7" t="s">
        <v>21</v>
      </c>
      <c r="K7" t="s">
        <v>19</v>
      </c>
      <c r="M7" t="s">
        <v>62</v>
      </c>
      <c r="N7" s="8">
        <f>IF(C7=C6,H7+N6,H7)</f>
        <v>11002</v>
      </c>
      <c r="O7" s="8"/>
      <c r="P7" s="8">
        <f>IF(C7=C6,I7+P6,I7)</f>
        <v>1.4587855298870708E-2</v>
      </c>
    </row>
    <row r="8" spans="1:16" customFormat="1" x14ac:dyDescent="0.25">
      <c r="A8">
        <v>4</v>
      </c>
      <c r="B8">
        <v>1</v>
      </c>
      <c r="C8">
        <v>1</v>
      </c>
      <c r="D8">
        <v>3587</v>
      </c>
      <c r="E8">
        <v>3500</v>
      </c>
      <c r="F8">
        <v>3742</v>
      </c>
      <c r="G8">
        <f t="shared" si="0"/>
        <v>10829</v>
      </c>
      <c r="H8">
        <v>10829</v>
      </c>
      <c r="I8">
        <f t="shared" si="1"/>
        <v>1.4358469826528894E-2</v>
      </c>
      <c r="J8" t="s">
        <v>21</v>
      </c>
      <c r="K8" t="s">
        <v>19</v>
      </c>
      <c r="M8" t="s">
        <v>62</v>
      </c>
      <c r="N8" s="8">
        <f t="shared" ref="N8:N71" si="2">IF(C8=C7,H8+N7,H8)</f>
        <v>21831</v>
      </c>
      <c r="O8" s="8"/>
      <c r="P8" s="8">
        <f t="shared" ref="P8:P71" si="3">IF(C8=C7,I8+P7,I8)</f>
        <v>2.8946325125399602E-2</v>
      </c>
    </row>
    <row r="9" spans="1:16" customFormat="1" x14ac:dyDescent="0.25">
      <c r="A9">
        <v>5</v>
      </c>
      <c r="B9">
        <v>1</v>
      </c>
      <c r="C9">
        <v>1</v>
      </c>
      <c r="D9">
        <v>3142</v>
      </c>
      <c r="E9">
        <v>3185</v>
      </c>
      <c r="F9">
        <v>3128</v>
      </c>
      <c r="G9">
        <f t="shared" si="0"/>
        <v>9455</v>
      </c>
      <c r="H9">
        <v>9455</v>
      </c>
      <c r="I9">
        <f t="shared" si="1"/>
        <v>1.2536645323652293E-2</v>
      </c>
      <c r="J9" t="s">
        <v>21</v>
      </c>
      <c r="K9" t="s">
        <v>19</v>
      </c>
      <c r="M9" t="s">
        <v>62</v>
      </c>
      <c r="N9" s="8">
        <f t="shared" si="2"/>
        <v>31286</v>
      </c>
      <c r="O9" s="8"/>
      <c r="P9" s="8">
        <f t="shared" si="3"/>
        <v>4.1482970449051894E-2</v>
      </c>
    </row>
    <row r="10" spans="1:16" customFormat="1" x14ac:dyDescent="0.25">
      <c r="A10">
        <v>6</v>
      </c>
      <c r="B10">
        <v>1</v>
      </c>
      <c r="C10">
        <v>1</v>
      </c>
      <c r="D10">
        <v>2987</v>
      </c>
      <c r="E10">
        <v>3100</v>
      </c>
      <c r="F10">
        <v>3112</v>
      </c>
      <c r="G10">
        <f t="shared" si="0"/>
        <v>9199</v>
      </c>
      <c r="H10">
        <v>9199</v>
      </c>
      <c r="I10">
        <f t="shared" si="1"/>
        <v>1.2197207861689841E-2</v>
      </c>
      <c r="J10" t="s">
        <v>21</v>
      </c>
      <c r="K10" t="s">
        <v>19</v>
      </c>
      <c r="M10" t="s">
        <v>62</v>
      </c>
      <c r="N10" s="8">
        <f t="shared" si="2"/>
        <v>40485</v>
      </c>
      <c r="O10" s="8"/>
      <c r="P10" s="8">
        <f t="shared" si="3"/>
        <v>5.3680178310741733E-2</v>
      </c>
    </row>
    <row r="11" spans="1:16" customFormat="1" x14ac:dyDescent="0.25">
      <c r="A11">
        <v>9</v>
      </c>
      <c r="B11">
        <v>1</v>
      </c>
      <c r="C11">
        <v>1</v>
      </c>
      <c r="D11">
        <v>2823</v>
      </c>
      <c r="E11">
        <v>2970</v>
      </c>
      <c r="F11">
        <v>2882</v>
      </c>
      <c r="G11">
        <f t="shared" si="0"/>
        <v>8675</v>
      </c>
      <c r="H11">
        <v>8675</v>
      </c>
      <c r="I11">
        <f t="shared" si="1"/>
        <v>1.1502421806735446E-2</v>
      </c>
      <c r="J11" t="s">
        <v>21</v>
      </c>
      <c r="K11" t="s">
        <v>19</v>
      </c>
      <c r="M11" t="s">
        <v>62</v>
      </c>
      <c r="N11" s="8">
        <f t="shared" si="2"/>
        <v>49160</v>
      </c>
      <c r="O11" s="8"/>
      <c r="P11" s="8">
        <f t="shared" si="3"/>
        <v>6.5182600117477174E-2</v>
      </c>
    </row>
    <row r="12" spans="1:16" customFormat="1" x14ac:dyDescent="0.25">
      <c r="A12">
        <v>11</v>
      </c>
      <c r="B12">
        <v>1</v>
      </c>
      <c r="C12">
        <v>1</v>
      </c>
      <c r="D12">
        <v>2955</v>
      </c>
      <c r="E12">
        <v>2738</v>
      </c>
      <c r="F12">
        <v>2756</v>
      </c>
      <c r="G12">
        <f t="shared" si="0"/>
        <v>8449</v>
      </c>
      <c r="H12">
        <v>8449</v>
      </c>
      <c r="I12">
        <f t="shared" si="1"/>
        <v>1.120276217234672E-2</v>
      </c>
      <c r="J12" t="s">
        <v>21</v>
      </c>
      <c r="K12" t="s">
        <v>19</v>
      </c>
      <c r="M12" t="s">
        <v>62</v>
      </c>
      <c r="N12" s="8">
        <f t="shared" si="2"/>
        <v>57609</v>
      </c>
      <c r="O12" s="8"/>
      <c r="P12" s="8">
        <f t="shared" si="3"/>
        <v>7.6385362289823899E-2</v>
      </c>
    </row>
    <row r="13" spans="1:16" customFormat="1" x14ac:dyDescent="0.25">
      <c r="A13">
        <v>13</v>
      </c>
      <c r="B13">
        <v>1</v>
      </c>
      <c r="C13">
        <v>1</v>
      </c>
      <c r="D13">
        <v>2764</v>
      </c>
      <c r="E13">
        <v>2700</v>
      </c>
      <c r="F13">
        <v>2662</v>
      </c>
      <c r="G13">
        <f t="shared" si="0"/>
        <v>8126</v>
      </c>
      <c r="H13">
        <v>8126</v>
      </c>
      <c r="I13">
        <f t="shared" si="1"/>
        <v>1.0774487562136281E-2</v>
      </c>
      <c r="J13" t="s">
        <v>21</v>
      </c>
      <c r="K13" t="s">
        <v>19</v>
      </c>
      <c r="M13" t="s">
        <v>62</v>
      </c>
      <c r="N13" s="8">
        <f t="shared" si="2"/>
        <v>65735</v>
      </c>
      <c r="O13" s="8"/>
      <c r="P13" s="8">
        <f t="shared" si="3"/>
        <v>8.7159849851960181E-2</v>
      </c>
    </row>
    <row r="14" spans="1:16" customFormat="1" x14ac:dyDescent="0.25">
      <c r="A14">
        <v>16</v>
      </c>
      <c r="B14">
        <v>1</v>
      </c>
      <c r="C14">
        <v>1</v>
      </c>
      <c r="D14">
        <v>2505</v>
      </c>
      <c r="E14">
        <v>2532</v>
      </c>
      <c r="F14">
        <v>2576</v>
      </c>
      <c r="G14">
        <f t="shared" si="0"/>
        <v>7613</v>
      </c>
      <c r="H14">
        <v>7613</v>
      </c>
      <c r="I14">
        <f t="shared" si="1"/>
        <v>1.0094286710625585E-2</v>
      </c>
      <c r="J14" t="s">
        <v>21</v>
      </c>
      <c r="K14" t="s">
        <v>19</v>
      </c>
      <c r="M14" t="s">
        <v>62</v>
      </c>
      <c r="N14" s="8">
        <f t="shared" si="2"/>
        <v>73348</v>
      </c>
      <c r="O14" s="8"/>
      <c r="P14" s="8">
        <f t="shared" si="3"/>
        <v>9.7254136562585761E-2</v>
      </c>
    </row>
    <row r="15" spans="1:16" customFormat="1" x14ac:dyDescent="0.25">
      <c r="A15">
        <v>19</v>
      </c>
      <c r="B15">
        <v>1</v>
      </c>
      <c r="C15">
        <v>1</v>
      </c>
      <c r="D15">
        <v>2370</v>
      </c>
      <c r="E15">
        <v>2260</v>
      </c>
      <c r="F15">
        <v>2347</v>
      </c>
      <c r="G15">
        <f t="shared" si="0"/>
        <v>6977</v>
      </c>
      <c r="H15">
        <v>6977</v>
      </c>
      <c r="I15">
        <f t="shared" si="1"/>
        <v>9.2509967660626188E-3</v>
      </c>
      <c r="J15" t="s">
        <v>21</v>
      </c>
      <c r="K15" t="s">
        <v>19</v>
      </c>
      <c r="M15" t="s">
        <v>62</v>
      </c>
      <c r="N15" s="8">
        <f t="shared" si="2"/>
        <v>80325</v>
      </c>
      <c r="O15" s="8"/>
      <c r="P15" s="8">
        <f t="shared" si="3"/>
        <v>0.10650513332864837</v>
      </c>
    </row>
    <row r="16" spans="1:16" customFormat="1" x14ac:dyDescent="0.25">
      <c r="A16">
        <v>20</v>
      </c>
      <c r="B16">
        <v>1</v>
      </c>
      <c r="C16">
        <v>1</v>
      </c>
      <c r="D16">
        <v>2197</v>
      </c>
      <c r="E16">
        <v>2377</v>
      </c>
      <c r="F16">
        <v>2328</v>
      </c>
      <c r="G16">
        <f t="shared" si="0"/>
        <v>6902</v>
      </c>
      <c r="H16">
        <v>6902</v>
      </c>
      <c r="I16">
        <f t="shared" si="1"/>
        <v>9.1515521971283053E-3</v>
      </c>
      <c r="J16" t="s">
        <v>21</v>
      </c>
      <c r="K16" t="s">
        <v>19</v>
      </c>
      <c r="M16" t="s">
        <v>62</v>
      </c>
      <c r="N16" s="8">
        <f t="shared" si="2"/>
        <v>87227</v>
      </c>
      <c r="O16" s="8"/>
      <c r="P16" s="8">
        <f t="shared" si="3"/>
        <v>0.11565668552577668</v>
      </c>
    </row>
    <row r="17" spans="1:16" customFormat="1" x14ac:dyDescent="0.25">
      <c r="A17">
        <v>24</v>
      </c>
      <c r="B17">
        <v>1</v>
      </c>
      <c r="C17">
        <v>1</v>
      </c>
      <c r="D17">
        <v>2082</v>
      </c>
      <c r="E17">
        <v>2111</v>
      </c>
      <c r="F17">
        <v>2184</v>
      </c>
      <c r="G17">
        <f t="shared" si="0"/>
        <v>6377</v>
      </c>
      <c r="H17">
        <v>6377</v>
      </c>
      <c r="I17">
        <f t="shared" si="1"/>
        <v>8.4554402145881197E-3</v>
      </c>
      <c r="J17" t="s">
        <v>21</v>
      </c>
      <c r="K17" t="s">
        <v>19</v>
      </c>
      <c r="M17" t="s">
        <v>62</v>
      </c>
      <c r="N17" s="8">
        <f t="shared" si="2"/>
        <v>93604</v>
      </c>
      <c r="O17" s="8"/>
      <c r="P17" s="8">
        <f t="shared" si="3"/>
        <v>0.1241121257403648</v>
      </c>
    </row>
    <row r="18" spans="1:16" customFormat="1" x14ac:dyDescent="0.25">
      <c r="A18">
        <v>26</v>
      </c>
      <c r="B18">
        <v>1</v>
      </c>
      <c r="C18">
        <v>1</v>
      </c>
      <c r="D18">
        <v>2134</v>
      </c>
      <c r="E18">
        <v>2161</v>
      </c>
      <c r="F18">
        <v>2054</v>
      </c>
      <c r="G18">
        <f t="shared" si="0"/>
        <v>6349</v>
      </c>
      <c r="H18">
        <v>6349</v>
      </c>
      <c r="I18">
        <f t="shared" si="1"/>
        <v>8.4183142421859775E-3</v>
      </c>
      <c r="J18" t="s">
        <v>21</v>
      </c>
      <c r="K18" t="s">
        <v>19</v>
      </c>
      <c r="M18" t="s">
        <v>62</v>
      </c>
      <c r="N18" s="8">
        <f t="shared" si="2"/>
        <v>99953</v>
      </c>
      <c r="O18" s="8"/>
      <c r="P18" s="8">
        <f t="shared" si="3"/>
        <v>0.13253043998255079</v>
      </c>
    </row>
    <row r="19" spans="1:16" customFormat="1" x14ac:dyDescent="0.25">
      <c r="A19">
        <v>27</v>
      </c>
      <c r="B19">
        <v>1</v>
      </c>
      <c r="C19">
        <v>1</v>
      </c>
      <c r="D19">
        <v>2102</v>
      </c>
      <c r="E19">
        <v>2073</v>
      </c>
      <c r="F19">
        <v>2100</v>
      </c>
      <c r="G19">
        <f t="shared" si="0"/>
        <v>6275</v>
      </c>
      <c r="H19">
        <v>6275</v>
      </c>
      <c r="I19">
        <f t="shared" si="1"/>
        <v>8.3201956008374552E-3</v>
      </c>
      <c r="J19" t="s">
        <v>21</v>
      </c>
      <c r="K19" t="s">
        <v>19</v>
      </c>
      <c r="M19" t="s">
        <v>62</v>
      </c>
      <c r="N19" s="8">
        <f t="shared" si="2"/>
        <v>106228</v>
      </c>
      <c r="O19" s="8"/>
      <c r="P19" s="8">
        <f t="shared" si="3"/>
        <v>0.14085063558338826</v>
      </c>
    </row>
    <row r="20" spans="1:16" customFormat="1" x14ac:dyDescent="0.25">
      <c r="A20">
        <v>31</v>
      </c>
      <c r="B20">
        <v>1</v>
      </c>
      <c r="C20">
        <v>1</v>
      </c>
      <c r="D20">
        <v>2024</v>
      </c>
      <c r="E20">
        <v>1969</v>
      </c>
      <c r="F20">
        <v>1930</v>
      </c>
      <c r="G20">
        <f t="shared" si="0"/>
        <v>5923</v>
      </c>
      <c r="H20">
        <v>5923</v>
      </c>
      <c r="I20">
        <f t="shared" si="1"/>
        <v>7.8534690906390831E-3</v>
      </c>
      <c r="J20" t="s">
        <v>21</v>
      </c>
      <c r="K20" t="s">
        <v>19</v>
      </c>
      <c r="M20" t="s">
        <v>62</v>
      </c>
      <c r="N20" s="8">
        <f t="shared" si="2"/>
        <v>112151</v>
      </c>
      <c r="O20" s="8"/>
      <c r="P20" s="8">
        <f t="shared" si="3"/>
        <v>0.14870410467402734</v>
      </c>
    </row>
    <row r="21" spans="1:16" customFormat="1" x14ac:dyDescent="0.25">
      <c r="A21">
        <v>32</v>
      </c>
      <c r="B21">
        <v>1</v>
      </c>
      <c r="C21">
        <v>1</v>
      </c>
      <c r="D21">
        <v>2025</v>
      </c>
      <c r="E21">
        <v>1887</v>
      </c>
      <c r="F21">
        <v>1896</v>
      </c>
      <c r="G21">
        <f t="shared" si="0"/>
        <v>5808</v>
      </c>
      <c r="H21">
        <v>5808</v>
      </c>
      <c r="I21">
        <f t="shared" si="1"/>
        <v>7.7009874182731386E-3</v>
      </c>
      <c r="J21" t="s">
        <v>21</v>
      </c>
      <c r="K21" t="s">
        <v>19</v>
      </c>
      <c r="M21" t="s">
        <v>62</v>
      </c>
      <c r="N21" s="8">
        <f t="shared" si="2"/>
        <v>117959</v>
      </c>
      <c r="O21" s="8"/>
      <c r="P21" s="8">
        <f t="shared" si="3"/>
        <v>0.15640509209230047</v>
      </c>
    </row>
    <row r="22" spans="1:16" customFormat="1" x14ac:dyDescent="0.25">
      <c r="A22">
        <v>40</v>
      </c>
      <c r="B22">
        <v>1</v>
      </c>
      <c r="C22">
        <v>1</v>
      </c>
      <c r="D22">
        <v>1406</v>
      </c>
      <c r="E22">
        <v>1424</v>
      </c>
      <c r="F22">
        <v>1398</v>
      </c>
      <c r="G22">
        <f t="shared" si="0"/>
        <v>4228</v>
      </c>
      <c r="H22">
        <v>4228</v>
      </c>
      <c r="I22">
        <f t="shared" si="1"/>
        <v>5.606021832723628E-3</v>
      </c>
      <c r="J22" t="s">
        <v>21</v>
      </c>
      <c r="K22" t="s">
        <v>19</v>
      </c>
      <c r="M22" t="s">
        <v>62</v>
      </c>
      <c r="N22" s="8">
        <f t="shared" si="2"/>
        <v>122187</v>
      </c>
      <c r="O22" s="8"/>
      <c r="P22" s="8">
        <f t="shared" si="3"/>
        <v>0.1620111139250241</v>
      </c>
    </row>
    <row r="23" spans="1:16" customFormat="1" x14ac:dyDescent="0.25">
      <c r="A23">
        <v>41</v>
      </c>
      <c r="B23">
        <v>1</v>
      </c>
      <c r="C23">
        <v>1</v>
      </c>
      <c r="D23">
        <v>1364</v>
      </c>
      <c r="E23">
        <v>1393</v>
      </c>
      <c r="F23">
        <v>1448</v>
      </c>
      <c r="G23">
        <f t="shared" si="0"/>
        <v>4205</v>
      </c>
      <c r="H23">
        <v>4205</v>
      </c>
      <c r="I23">
        <f t="shared" si="1"/>
        <v>5.5755254982504387E-3</v>
      </c>
      <c r="J23" t="s">
        <v>21</v>
      </c>
      <c r="K23" t="s">
        <v>19</v>
      </c>
      <c r="M23" t="s">
        <v>62</v>
      </c>
      <c r="N23" s="8">
        <f t="shared" si="2"/>
        <v>126392</v>
      </c>
      <c r="O23" s="8"/>
      <c r="P23" s="8">
        <f t="shared" si="3"/>
        <v>0.16758663942327454</v>
      </c>
    </row>
    <row r="24" spans="1:16" customFormat="1" x14ac:dyDescent="0.25">
      <c r="A24">
        <v>43</v>
      </c>
      <c r="B24">
        <v>1</v>
      </c>
      <c r="C24">
        <v>1</v>
      </c>
      <c r="D24">
        <v>1390</v>
      </c>
      <c r="E24">
        <v>1323</v>
      </c>
      <c r="F24">
        <v>1356</v>
      </c>
      <c r="G24">
        <f t="shared" si="0"/>
        <v>4069</v>
      </c>
      <c r="H24">
        <v>4069</v>
      </c>
      <c r="I24">
        <f t="shared" si="1"/>
        <v>5.3951993465828855E-3</v>
      </c>
      <c r="J24" t="s">
        <v>21</v>
      </c>
      <c r="K24" t="s">
        <v>19</v>
      </c>
      <c r="M24" t="s">
        <v>62</v>
      </c>
      <c r="N24" s="8">
        <f t="shared" si="2"/>
        <v>130461</v>
      </c>
      <c r="O24" s="8"/>
      <c r="P24" s="8">
        <f t="shared" si="3"/>
        <v>0.17298183876985743</v>
      </c>
    </row>
    <row r="25" spans="1:16" customFormat="1" x14ac:dyDescent="0.25">
      <c r="A25">
        <v>48</v>
      </c>
      <c r="B25">
        <v>1</v>
      </c>
      <c r="C25">
        <v>1</v>
      </c>
      <c r="D25">
        <v>929</v>
      </c>
      <c r="E25">
        <v>882</v>
      </c>
      <c r="F25">
        <v>972</v>
      </c>
      <c r="G25">
        <f t="shared" si="0"/>
        <v>2783</v>
      </c>
      <c r="H25">
        <v>2783</v>
      </c>
      <c r="I25">
        <f t="shared" si="1"/>
        <v>3.6900564712558787E-3</v>
      </c>
      <c r="J25" t="s">
        <v>21</v>
      </c>
      <c r="K25" t="s">
        <v>19</v>
      </c>
      <c r="M25" t="s">
        <v>62</v>
      </c>
      <c r="N25" s="8">
        <f t="shared" si="2"/>
        <v>133244</v>
      </c>
      <c r="O25" s="8"/>
      <c r="P25" s="8">
        <f t="shared" si="3"/>
        <v>0.17667189524111332</v>
      </c>
    </row>
    <row r="26" spans="1:16" customFormat="1" x14ac:dyDescent="0.25">
      <c r="A26">
        <v>49</v>
      </c>
      <c r="B26">
        <v>1</v>
      </c>
      <c r="C26">
        <v>1</v>
      </c>
      <c r="D26">
        <v>950</v>
      </c>
      <c r="E26">
        <v>912</v>
      </c>
      <c r="F26">
        <v>886</v>
      </c>
      <c r="G26">
        <f t="shared" si="0"/>
        <v>2748</v>
      </c>
      <c r="H26">
        <v>2748</v>
      </c>
      <c r="I26">
        <f t="shared" si="1"/>
        <v>3.6436490057531997E-3</v>
      </c>
      <c r="J26" t="s">
        <v>21</v>
      </c>
      <c r="K26" t="s">
        <v>19</v>
      </c>
      <c r="M26" t="s">
        <v>62</v>
      </c>
      <c r="N26" s="8">
        <f t="shared" si="2"/>
        <v>135992</v>
      </c>
      <c r="O26" s="8"/>
      <c r="P26" s="8">
        <f t="shared" si="3"/>
        <v>0.18031554424686652</v>
      </c>
    </row>
    <row r="27" spans="1:16" customFormat="1" x14ac:dyDescent="0.25">
      <c r="A27">
        <v>52</v>
      </c>
      <c r="B27">
        <v>1</v>
      </c>
      <c r="C27">
        <v>1</v>
      </c>
      <c r="D27">
        <v>854</v>
      </c>
      <c r="E27">
        <v>861</v>
      </c>
      <c r="F27">
        <v>884</v>
      </c>
      <c r="G27">
        <f t="shared" si="0"/>
        <v>2599</v>
      </c>
      <c r="H27">
        <v>2599</v>
      </c>
      <c r="I27">
        <f t="shared" si="1"/>
        <v>3.446085795470366E-3</v>
      </c>
      <c r="J27" t="s">
        <v>21</v>
      </c>
      <c r="K27" t="s">
        <v>19</v>
      </c>
      <c r="M27" t="s">
        <v>62</v>
      </c>
      <c r="N27" s="8">
        <f t="shared" si="2"/>
        <v>138591</v>
      </c>
      <c r="O27" s="8"/>
      <c r="P27" s="8">
        <f t="shared" si="3"/>
        <v>0.18376163004233689</v>
      </c>
    </row>
    <row r="28" spans="1:16" customFormat="1" x14ac:dyDescent="0.25">
      <c r="A28">
        <v>56</v>
      </c>
      <c r="B28">
        <v>1</v>
      </c>
      <c r="C28">
        <v>1</v>
      </c>
      <c r="D28">
        <v>765</v>
      </c>
      <c r="E28">
        <v>883</v>
      </c>
      <c r="F28">
        <v>838</v>
      </c>
      <c r="G28">
        <f t="shared" si="0"/>
        <v>2486</v>
      </c>
      <c r="H28">
        <v>2486</v>
      </c>
      <c r="I28">
        <f t="shared" si="1"/>
        <v>3.2962559782760024E-3</v>
      </c>
      <c r="J28" t="s">
        <v>21</v>
      </c>
      <c r="K28" t="s">
        <v>19</v>
      </c>
      <c r="M28" t="s">
        <v>62</v>
      </c>
      <c r="N28" s="8">
        <f t="shared" si="2"/>
        <v>141077</v>
      </c>
      <c r="O28" s="8"/>
      <c r="P28" s="8">
        <f t="shared" si="3"/>
        <v>0.18705788602061291</v>
      </c>
    </row>
    <row r="29" spans="1:16" customFormat="1" x14ac:dyDescent="0.25">
      <c r="A29">
        <v>59</v>
      </c>
      <c r="B29">
        <v>1</v>
      </c>
      <c r="C29">
        <v>1</v>
      </c>
      <c r="D29">
        <v>755</v>
      </c>
      <c r="E29">
        <v>757</v>
      </c>
      <c r="F29">
        <v>778</v>
      </c>
      <c r="G29">
        <f t="shared" si="0"/>
        <v>2290</v>
      </c>
      <c r="H29">
        <v>2290</v>
      </c>
      <c r="I29">
        <f t="shared" si="1"/>
        <v>3.036374171461E-3</v>
      </c>
      <c r="J29" t="s">
        <v>21</v>
      </c>
      <c r="K29" t="s">
        <v>19</v>
      </c>
      <c r="M29" t="s">
        <v>62</v>
      </c>
      <c r="N29" s="8">
        <f t="shared" si="2"/>
        <v>143367</v>
      </c>
      <c r="O29" s="8"/>
      <c r="P29" s="8">
        <f t="shared" si="3"/>
        <v>0.1900942601920739</v>
      </c>
    </row>
    <row r="30" spans="1:16" customFormat="1" x14ac:dyDescent="0.25">
      <c r="A30">
        <v>63</v>
      </c>
      <c r="B30">
        <v>1</v>
      </c>
      <c r="C30">
        <v>1</v>
      </c>
      <c r="D30">
        <v>666</v>
      </c>
      <c r="E30">
        <v>669</v>
      </c>
      <c r="F30">
        <v>622</v>
      </c>
      <c r="G30" s="8">
        <f t="shared" si="0"/>
        <v>1957</v>
      </c>
      <c r="H30">
        <v>1957</v>
      </c>
      <c r="I30" s="8">
        <f t="shared" si="1"/>
        <v>2.5948402853926537E-3</v>
      </c>
      <c r="J30" t="s">
        <v>21</v>
      </c>
      <c r="K30" t="s">
        <v>19</v>
      </c>
      <c r="M30" t="s">
        <v>62</v>
      </c>
      <c r="N30" s="8">
        <f t="shared" si="2"/>
        <v>145324</v>
      </c>
      <c r="O30" s="8"/>
      <c r="P30" s="8">
        <f t="shared" si="3"/>
        <v>0.19268910047746654</v>
      </c>
    </row>
    <row r="31" spans="1:16" customFormat="1" x14ac:dyDescent="0.25">
      <c r="A31">
        <v>72</v>
      </c>
      <c r="B31">
        <v>1</v>
      </c>
      <c r="C31">
        <v>1</v>
      </c>
      <c r="D31">
        <v>500</v>
      </c>
      <c r="E31">
        <v>511</v>
      </c>
      <c r="F31">
        <v>515</v>
      </c>
      <c r="G31">
        <f t="shared" si="0"/>
        <v>1526</v>
      </c>
      <c r="H31">
        <v>1526</v>
      </c>
      <c r="I31">
        <f t="shared" si="1"/>
        <v>2.0233654959168059E-3</v>
      </c>
      <c r="J31" t="s">
        <v>21</v>
      </c>
      <c r="K31" t="s">
        <v>19</v>
      </c>
      <c r="M31" t="s">
        <v>62</v>
      </c>
      <c r="N31" s="8">
        <f t="shared" si="2"/>
        <v>146850</v>
      </c>
      <c r="O31" s="8"/>
      <c r="P31" s="8">
        <f t="shared" si="3"/>
        <v>0.19471246597338335</v>
      </c>
    </row>
    <row r="32" spans="1:16" customFormat="1" x14ac:dyDescent="0.25">
      <c r="A32">
        <v>81</v>
      </c>
      <c r="B32">
        <v>1</v>
      </c>
      <c r="C32">
        <v>1</v>
      </c>
      <c r="D32">
        <v>388</v>
      </c>
      <c r="E32">
        <v>456</v>
      </c>
      <c r="F32">
        <v>400</v>
      </c>
      <c r="G32">
        <f t="shared" si="0"/>
        <v>1244</v>
      </c>
      <c r="H32">
        <v>1244</v>
      </c>
      <c r="I32">
        <f t="shared" si="1"/>
        <v>1.6494539167237921E-3</v>
      </c>
      <c r="J32" t="s">
        <v>21</v>
      </c>
      <c r="K32" t="s">
        <v>19</v>
      </c>
      <c r="M32" t="s">
        <v>62</v>
      </c>
      <c r="N32" s="8">
        <f t="shared" si="2"/>
        <v>148094</v>
      </c>
      <c r="O32" s="8"/>
      <c r="P32" s="8">
        <f t="shared" si="3"/>
        <v>0.19636191989010715</v>
      </c>
    </row>
    <row r="33" spans="1:16" customFormat="1" x14ac:dyDescent="0.25">
      <c r="A33">
        <v>83</v>
      </c>
      <c r="B33">
        <v>1</v>
      </c>
      <c r="C33">
        <v>1</v>
      </c>
      <c r="D33">
        <v>343</v>
      </c>
      <c r="E33">
        <v>352</v>
      </c>
      <c r="F33">
        <v>375</v>
      </c>
      <c r="G33">
        <f t="shared" si="0"/>
        <v>1070</v>
      </c>
      <c r="H33">
        <v>1070</v>
      </c>
      <c r="I33">
        <f t="shared" si="1"/>
        <v>1.4187425167961876E-3</v>
      </c>
      <c r="J33" t="s">
        <v>21</v>
      </c>
      <c r="K33" t="s">
        <v>19</v>
      </c>
      <c r="M33" t="s">
        <v>62</v>
      </c>
      <c r="N33" s="8">
        <f t="shared" si="2"/>
        <v>149164</v>
      </c>
      <c r="O33" s="8"/>
      <c r="P33" s="8">
        <f t="shared" si="3"/>
        <v>0.19778066240690334</v>
      </c>
    </row>
    <row r="34" spans="1:16" customFormat="1" x14ac:dyDescent="0.25">
      <c r="A34">
        <v>25</v>
      </c>
      <c r="B34">
        <v>6</v>
      </c>
      <c r="C34">
        <v>1</v>
      </c>
      <c r="D34">
        <v>2032</v>
      </c>
      <c r="E34">
        <v>2069</v>
      </c>
      <c r="F34">
        <v>2255</v>
      </c>
      <c r="G34">
        <f t="shared" si="0"/>
        <v>6356</v>
      </c>
      <c r="H34">
        <v>6356</v>
      </c>
      <c r="I34">
        <f t="shared" si="1"/>
        <v>8.4275957352865135E-3</v>
      </c>
      <c r="J34" t="s">
        <v>21</v>
      </c>
      <c r="K34" t="s">
        <v>19</v>
      </c>
      <c r="M34" t="s">
        <v>21</v>
      </c>
      <c r="N34" s="8">
        <f t="shared" si="2"/>
        <v>155520</v>
      </c>
      <c r="O34" s="8"/>
      <c r="P34" s="8">
        <f t="shared" si="3"/>
        <v>0.20620825814218985</v>
      </c>
    </row>
    <row r="35" spans="1:16" customFormat="1" x14ac:dyDescent="0.25">
      <c r="A35">
        <v>68</v>
      </c>
      <c r="B35">
        <v>6</v>
      </c>
      <c r="C35">
        <v>1</v>
      </c>
      <c r="D35">
        <v>579</v>
      </c>
      <c r="E35">
        <v>531</v>
      </c>
      <c r="F35">
        <v>569</v>
      </c>
      <c r="G35">
        <f t="shared" si="0"/>
        <v>1679</v>
      </c>
      <c r="H35">
        <v>1679</v>
      </c>
      <c r="I35">
        <f t="shared" si="1"/>
        <v>2.2262324165428027E-3</v>
      </c>
      <c r="J35" t="s">
        <v>21</v>
      </c>
      <c r="K35" t="s">
        <v>19</v>
      </c>
      <c r="M35" t="s">
        <v>21</v>
      </c>
      <c r="N35" s="8">
        <f t="shared" si="2"/>
        <v>157199</v>
      </c>
      <c r="O35" s="8"/>
      <c r="P35" s="8">
        <f t="shared" si="3"/>
        <v>0.20843449055873264</v>
      </c>
    </row>
    <row r="36" spans="1:16" x14ac:dyDescent="0.25">
      <c r="A36">
        <v>80</v>
      </c>
      <c r="B36">
        <v>31</v>
      </c>
      <c r="C36" s="10">
        <v>1</v>
      </c>
      <c r="D36">
        <v>433</v>
      </c>
      <c r="E36">
        <v>416</v>
      </c>
      <c r="F36">
        <v>400</v>
      </c>
      <c r="G36">
        <f t="shared" si="0"/>
        <v>1249</v>
      </c>
      <c r="H36">
        <v>1249</v>
      </c>
      <c r="I36">
        <f t="shared" si="1"/>
        <v>1.6560835546527463E-3</v>
      </c>
      <c r="J36" t="s">
        <v>18</v>
      </c>
      <c r="K36" t="s">
        <v>19</v>
      </c>
      <c r="L36"/>
      <c r="M36" t="s">
        <v>62</v>
      </c>
      <c r="N36" s="8">
        <f t="shared" si="2"/>
        <v>158448</v>
      </c>
      <c r="P36" s="8">
        <f t="shared" si="3"/>
        <v>0.21009057411338539</v>
      </c>
    </row>
    <row r="37" spans="1:16" customFormat="1" x14ac:dyDescent="0.25">
      <c r="A37">
        <v>89</v>
      </c>
      <c r="B37">
        <v>35</v>
      </c>
      <c r="C37" s="10">
        <v>1</v>
      </c>
      <c r="D37">
        <v>289</v>
      </c>
      <c r="E37">
        <v>305</v>
      </c>
      <c r="F37">
        <v>235</v>
      </c>
      <c r="G37">
        <f t="shared" si="0"/>
        <v>829</v>
      </c>
      <c r="H37">
        <v>829</v>
      </c>
      <c r="I37">
        <f t="shared" si="1"/>
        <v>1.0991939686205978E-3</v>
      </c>
      <c r="J37" t="s">
        <v>18</v>
      </c>
      <c r="K37" t="s">
        <v>19</v>
      </c>
      <c r="L37" s="8"/>
      <c r="M37" t="s">
        <v>62</v>
      </c>
      <c r="N37" s="8">
        <f t="shared" si="2"/>
        <v>159277</v>
      </c>
      <c r="O37" s="8"/>
      <c r="P37" s="8">
        <f t="shared" si="3"/>
        <v>0.21118976808200599</v>
      </c>
    </row>
    <row r="38" spans="1:16" customFormat="1" x14ac:dyDescent="0.25">
      <c r="A38">
        <v>91</v>
      </c>
      <c r="B38">
        <v>37</v>
      </c>
      <c r="C38" s="10">
        <v>1</v>
      </c>
      <c r="D38">
        <v>252</v>
      </c>
      <c r="E38">
        <v>233</v>
      </c>
      <c r="F38">
        <v>235</v>
      </c>
      <c r="G38" s="8">
        <f t="shared" si="0"/>
        <v>720</v>
      </c>
      <c r="H38">
        <v>720</v>
      </c>
      <c r="I38" s="8">
        <f t="shared" si="1"/>
        <v>9.5466786176939735E-4</v>
      </c>
      <c r="J38" t="s">
        <v>18</v>
      </c>
      <c r="K38" t="s">
        <v>19</v>
      </c>
      <c r="M38" t="s">
        <v>62</v>
      </c>
      <c r="N38" s="8">
        <f t="shared" si="2"/>
        <v>159997</v>
      </c>
      <c r="O38" s="8"/>
      <c r="P38" s="8">
        <f t="shared" si="3"/>
        <v>0.21214443594377538</v>
      </c>
    </row>
    <row r="39" spans="1:16" customFormat="1" x14ac:dyDescent="0.25">
      <c r="A39">
        <v>93</v>
      </c>
      <c r="B39">
        <v>39</v>
      </c>
      <c r="C39">
        <v>1</v>
      </c>
      <c r="D39">
        <v>196</v>
      </c>
      <c r="E39">
        <v>204</v>
      </c>
      <c r="F39">
        <v>211</v>
      </c>
      <c r="G39">
        <f t="shared" ref="G39:G70" si="4">D39+E39+F39</f>
        <v>611</v>
      </c>
      <c r="H39">
        <v>611</v>
      </c>
      <c r="I39">
        <f t="shared" ref="I39:I70" si="5">H39/$F$1</f>
        <v>8.1014175491819686E-4</v>
      </c>
      <c r="J39" t="s">
        <v>18</v>
      </c>
      <c r="K39" t="s">
        <v>19</v>
      </c>
      <c r="M39" t="s">
        <v>62</v>
      </c>
      <c r="N39" s="8">
        <f t="shared" si="2"/>
        <v>160608</v>
      </c>
      <c r="O39" s="8"/>
      <c r="P39" s="8">
        <f t="shared" si="3"/>
        <v>0.21295457769869358</v>
      </c>
    </row>
    <row r="40" spans="1:16" customFormat="1" x14ac:dyDescent="0.25">
      <c r="A40">
        <v>101</v>
      </c>
      <c r="B40">
        <v>47</v>
      </c>
      <c r="C40" s="8">
        <v>1</v>
      </c>
      <c r="D40">
        <v>156</v>
      </c>
      <c r="E40">
        <v>135</v>
      </c>
      <c r="F40">
        <v>137</v>
      </c>
      <c r="G40" s="8">
        <f t="shared" si="4"/>
        <v>428</v>
      </c>
      <c r="H40">
        <v>428</v>
      </c>
      <c r="I40" s="8">
        <f t="shared" si="5"/>
        <v>5.6749700671847509E-4</v>
      </c>
      <c r="J40" t="s">
        <v>18</v>
      </c>
      <c r="K40" t="s">
        <v>19</v>
      </c>
      <c r="L40" s="8"/>
      <c r="M40" t="s">
        <v>62</v>
      </c>
      <c r="N40" s="8">
        <f t="shared" si="2"/>
        <v>161036</v>
      </c>
      <c r="O40" s="8"/>
      <c r="P40" s="8">
        <f t="shared" si="3"/>
        <v>0.21352207470541207</v>
      </c>
    </row>
    <row r="41" spans="1:16" customFormat="1" x14ac:dyDescent="0.25">
      <c r="A41">
        <v>114</v>
      </c>
      <c r="B41">
        <v>59</v>
      </c>
      <c r="C41" s="10">
        <v>1</v>
      </c>
      <c r="D41">
        <v>80</v>
      </c>
      <c r="E41">
        <v>91</v>
      </c>
      <c r="F41">
        <v>78</v>
      </c>
      <c r="G41" s="8">
        <f t="shared" si="4"/>
        <v>249</v>
      </c>
      <c r="H41">
        <v>249</v>
      </c>
      <c r="I41" s="8">
        <f t="shared" si="5"/>
        <v>3.3015596886191658E-4</v>
      </c>
      <c r="J41" t="s">
        <v>18</v>
      </c>
      <c r="K41" t="s">
        <v>19</v>
      </c>
      <c r="M41" t="s">
        <v>62</v>
      </c>
      <c r="N41" s="8">
        <f t="shared" si="2"/>
        <v>161285</v>
      </c>
      <c r="O41" s="8"/>
      <c r="P41" s="8">
        <f t="shared" si="3"/>
        <v>0.21385223067427397</v>
      </c>
    </row>
    <row r="42" spans="1:16" customFormat="1" x14ac:dyDescent="0.25">
      <c r="A42">
        <v>126</v>
      </c>
      <c r="B42">
        <v>71</v>
      </c>
      <c r="C42">
        <v>1</v>
      </c>
      <c r="D42">
        <v>62</v>
      </c>
      <c r="E42">
        <v>53</v>
      </c>
      <c r="F42">
        <v>67</v>
      </c>
      <c r="G42">
        <f t="shared" si="4"/>
        <v>182</v>
      </c>
      <c r="H42">
        <v>182</v>
      </c>
      <c r="I42">
        <f t="shared" si="5"/>
        <v>2.41318820613931E-4</v>
      </c>
      <c r="J42" t="s">
        <v>18</v>
      </c>
      <c r="K42" t="s">
        <v>19</v>
      </c>
      <c r="M42" t="s">
        <v>62</v>
      </c>
      <c r="N42" s="8">
        <f t="shared" si="2"/>
        <v>161467</v>
      </c>
      <c r="O42" s="8">
        <f t="shared" ref="O42" si="6">IF(C42=C43,0,N42)</f>
        <v>161467</v>
      </c>
      <c r="P42" s="8">
        <f t="shared" si="3"/>
        <v>0.2140935494948879</v>
      </c>
    </row>
    <row r="43" spans="1:16" customFormat="1" x14ac:dyDescent="0.25">
      <c r="A43">
        <v>1</v>
      </c>
      <c r="B43">
        <v>2</v>
      </c>
      <c r="C43">
        <v>2</v>
      </c>
      <c r="D43">
        <v>5829</v>
      </c>
      <c r="E43">
        <v>5947</v>
      </c>
      <c r="F43">
        <v>6161</v>
      </c>
      <c r="G43">
        <f t="shared" si="4"/>
        <v>17937</v>
      </c>
      <c r="H43">
        <v>17937</v>
      </c>
      <c r="I43">
        <f t="shared" si="5"/>
        <v>2.3783163106330111E-2</v>
      </c>
      <c r="J43" t="s">
        <v>21</v>
      </c>
      <c r="K43" t="s">
        <v>19</v>
      </c>
      <c r="M43" t="s">
        <v>21</v>
      </c>
      <c r="N43" s="8">
        <f t="shared" si="2"/>
        <v>17937</v>
      </c>
      <c r="O43" s="8"/>
      <c r="P43" s="8">
        <f t="shared" si="3"/>
        <v>2.3783163106330111E-2</v>
      </c>
    </row>
    <row r="44" spans="1:16" customFormat="1" x14ac:dyDescent="0.25">
      <c r="A44">
        <v>7</v>
      </c>
      <c r="B44">
        <v>2</v>
      </c>
      <c r="C44">
        <v>2</v>
      </c>
      <c r="D44">
        <v>2986</v>
      </c>
      <c r="E44">
        <v>3095</v>
      </c>
      <c r="F44">
        <v>3050</v>
      </c>
      <c r="G44">
        <f t="shared" si="4"/>
        <v>9131</v>
      </c>
      <c r="H44">
        <v>9131</v>
      </c>
      <c r="I44">
        <f t="shared" si="5"/>
        <v>1.2107044785856065E-2</v>
      </c>
      <c r="J44" t="s">
        <v>21</v>
      </c>
      <c r="K44" t="s">
        <v>19</v>
      </c>
      <c r="M44" t="s">
        <v>21</v>
      </c>
      <c r="N44" s="8">
        <f t="shared" si="2"/>
        <v>27068</v>
      </c>
      <c r="O44" s="8"/>
      <c r="P44" s="8">
        <f t="shared" si="3"/>
        <v>3.5890207892186179E-2</v>
      </c>
    </row>
    <row r="45" spans="1:16" customFormat="1" x14ac:dyDescent="0.25">
      <c r="A45">
        <v>10</v>
      </c>
      <c r="B45">
        <v>2</v>
      </c>
      <c r="C45">
        <v>2</v>
      </c>
      <c r="D45">
        <v>2828</v>
      </c>
      <c r="E45">
        <v>2805</v>
      </c>
      <c r="F45">
        <v>2888</v>
      </c>
      <c r="G45">
        <f t="shared" si="4"/>
        <v>8521</v>
      </c>
      <c r="H45">
        <v>8521</v>
      </c>
      <c r="I45">
        <f t="shared" si="5"/>
        <v>1.1298228958523658E-2</v>
      </c>
      <c r="J45" t="s">
        <v>21</v>
      </c>
      <c r="K45" t="s">
        <v>19</v>
      </c>
      <c r="L45" s="8"/>
      <c r="M45" t="s">
        <v>21</v>
      </c>
      <c r="N45" s="8">
        <f t="shared" si="2"/>
        <v>35589</v>
      </c>
      <c r="O45" s="8"/>
      <c r="P45" s="8">
        <f t="shared" si="3"/>
        <v>4.7188436850709836E-2</v>
      </c>
    </row>
    <row r="46" spans="1:16" customFormat="1" x14ac:dyDescent="0.25">
      <c r="A46">
        <v>12</v>
      </c>
      <c r="B46">
        <v>2</v>
      </c>
      <c r="C46">
        <v>2</v>
      </c>
      <c r="D46">
        <v>2712</v>
      </c>
      <c r="E46">
        <v>2746</v>
      </c>
      <c r="F46">
        <v>2924</v>
      </c>
      <c r="G46">
        <f t="shared" si="4"/>
        <v>8382</v>
      </c>
      <c r="H46">
        <v>8382</v>
      </c>
      <c r="I46">
        <f t="shared" si="5"/>
        <v>1.1113925024098734E-2</v>
      </c>
      <c r="J46" t="s">
        <v>21</v>
      </c>
      <c r="K46" t="s">
        <v>19</v>
      </c>
      <c r="M46" t="s">
        <v>21</v>
      </c>
      <c r="N46" s="8">
        <f t="shared" si="2"/>
        <v>43971</v>
      </c>
      <c r="O46" s="8"/>
      <c r="P46" s="8">
        <f t="shared" si="3"/>
        <v>5.830236187480857E-2</v>
      </c>
    </row>
    <row r="47" spans="1:16" customFormat="1" x14ac:dyDescent="0.25">
      <c r="A47">
        <v>14</v>
      </c>
      <c r="B47">
        <v>2</v>
      </c>
      <c r="C47">
        <v>2</v>
      </c>
      <c r="D47">
        <v>2644</v>
      </c>
      <c r="E47">
        <v>2515</v>
      </c>
      <c r="F47">
        <v>2703</v>
      </c>
      <c r="G47">
        <f t="shared" si="4"/>
        <v>7862</v>
      </c>
      <c r="H47">
        <v>7862</v>
      </c>
      <c r="I47">
        <f t="shared" si="5"/>
        <v>1.0424442679487502E-2</v>
      </c>
      <c r="J47" t="s">
        <v>21</v>
      </c>
      <c r="K47" t="s">
        <v>19</v>
      </c>
      <c r="M47" t="s">
        <v>21</v>
      </c>
      <c r="N47" s="8">
        <f t="shared" si="2"/>
        <v>51833</v>
      </c>
      <c r="O47" s="8"/>
      <c r="P47" s="8">
        <f t="shared" si="3"/>
        <v>6.872680455429607E-2</v>
      </c>
    </row>
    <row r="48" spans="1:16" customFormat="1" x14ac:dyDescent="0.25">
      <c r="A48">
        <v>17</v>
      </c>
      <c r="B48">
        <v>2</v>
      </c>
      <c r="C48">
        <v>2</v>
      </c>
      <c r="D48">
        <v>2434</v>
      </c>
      <c r="E48">
        <v>2356</v>
      </c>
      <c r="F48">
        <v>2519</v>
      </c>
      <c r="G48">
        <f t="shared" si="4"/>
        <v>7309</v>
      </c>
      <c r="H48">
        <v>7309</v>
      </c>
      <c r="I48">
        <f t="shared" si="5"/>
        <v>9.691204724545174E-3</v>
      </c>
      <c r="J48" t="s">
        <v>21</v>
      </c>
      <c r="K48" t="s">
        <v>19</v>
      </c>
      <c r="M48" t="s">
        <v>21</v>
      </c>
      <c r="N48" s="8">
        <f t="shared" si="2"/>
        <v>59142</v>
      </c>
      <c r="O48" s="8"/>
      <c r="P48" s="8">
        <f t="shared" si="3"/>
        <v>7.8418009278841239E-2</v>
      </c>
    </row>
    <row r="49" spans="1:16" customFormat="1" x14ac:dyDescent="0.25">
      <c r="A49">
        <v>22</v>
      </c>
      <c r="B49">
        <v>2</v>
      </c>
      <c r="C49">
        <v>2</v>
      </c>
      <c r="D49">
        <v>2261</v>
      </c>
      <c r="E49">
        <v>2201</v>
      </c>
      <c r="F49">
        <v>2148</v>
      </c>
      <c r="G49">
        <f t="shared" si="4"/>
        <v>6610</v>
      </c>
      <c r="H49">
        <v>6610</v>
      </c>
      <c r="I49">
        <f t="shared" si="5"/>
        <v>8.7643813420773837E-3</v>
      </c>
      <c r="J49" t="s">
        <v>21</v>
      </c>
      <c r="K49" t="s">
        <v>19</v>
      </c>
      <c r="M49" t="s">
        <v>21</v>
      </c>
      <c r="N49" s="8">
        <f t="shared" si="2"/>
        <v>65752</v>
      </c>
      <c r="O49" s="8"/>
      <c r="P49" s="8">
        <f t="shared" si="3"/>
        <v>8.7182390620918621E-2</v>
      </c>
    </row>
    <row r="50" spans="1:16" customFormat="1" x14ac:dyDescent="0.25">
      <c r="A50">
        <v>23</v>
      </c>
      <c r="B50">
        <v>2</v>
      </c>
      <c r="C50">
        <v>2</v>
      </c>
      <c r="D50">
        <v>2174</v>
      </c>
      <c r="E50">
        <v>2097</v>
      </c>
      <c r="F50">
        <v>2272</v>
      </c>
      <c r="G50">
        <f t="shared" si="4"/>
        <v>6543</v>
      </c>
      <c r="H50">
        <v>6543</v>
      </c>
      <c r="I50">
        <f t="shared" si="5"/>
        <v>8.675544193829399E-3</v>
      </c>
      <c r="J50" t="s">
        <v>21</v>
      </c>
      <c r="K50" t="s">
        <v>19</v>
      </c>
      <c r="M50" t="s">
        <v>21</v>
      </c>
      <c r="N50" s="8">
        <f t="shared" si="2"/>
        <v>72295</v>
      </c>
      <c r="O50" s="8"/>
      <c r="P50" s="8">
        <f t="shared" si="3"/>
        <v>9.5857934814748025E-2</v>
      </c>
    </row>
    <row r="51" spans="1:16" customFormat="1" x14ac:dyDescent="0.25">
      <c r="A51">
        <v>30</v>
      </c>
      <c r="B51">
        <v>2</v>
      </c>
      <c r="C51">
        <v>2</v>
      </c>
      <c r="D51">
        <v>1969</v>
      </c>
      <c r="E51">
        <v>2008</v>
      </c>
      <c r="F51">
        <v>2019</v>
      </c>
      <c r="G51" s="8">
        <f t="shared" si="4"/>
        <v>5996</v>
      </c>
      <c r="H51">
        <v>5996</v>
      </c>
      <c r="I51" s="8">
        <f t="shared" si="5"/>
        <v>7.9502618044018144E-3</v>
      </c>
      <c r="J51" t="s">
        <v>21</v>
      </c>
      <c r="K51" t="s">
        <v>19</v>
      </c>
      <c r="M51" t="s">
        <v>21</v>
      </c>
      <c r="N51" s="8">
        <f t="shared" si="2"/>
        <v>78291</v>
      </c>
      <c r="O51" s="8"/>
      <c r="P51" s="8">
        <f t="shared" si="3"/>
        <v>0.10380819661914983</v>
      </c>
    </row>
    <row r="52" spans="1:16" customFormat="1" x14ac:dyDescent="0.25">
      <c r="A52">
        <v>34</v>
      </c>
      <c r="B52">
        <v>2</v>
      </c>
      <c r="C52">
        <v>2</v>
      </c>
      <c r="D52">
        <v>1898</v>
      </c>
      <c r="E52">
        <v>1965</v>
      </c>
      <c r="F52">
        <v>1876</v>
      </c>
      <c r="G52">
        <f t="shared" si="4"/>
        <v>5739</v>
      </c>
      <c r="H52">
        <v>5739</v>
      </c>
      <c r="I52">
        <f t="shared" si="5"/>
        <v>7.6094984148535709E-3</v>
      </c>
      <c r="J52" t="s">
        <v>21</v>
      </c>
      <c r="K52" t="s">
        <v>19</v>
      </c>
      <c r="M52" t="s">
        <v>21</v>
      </c>
      <c r="N52" s="8">
        <f t="shared" si="2"/>
        <v>84030</v>
      </c>
      <c r="O52" s="8"/>
      <c r="P52" s="8">
        <f t="shared" si="3"/>
        <v>0.11141769503400341</v>
      </c>
    </row>
    <row r="53" spans="1:16" x14ac:dyDescent="0.25">
      <c r="A53">
        <v>37</v>
      </c>
      <c r="B53">
        <v>2</v>
      </c>
      <c r="C53">
        <v>2</v>
      </c>
      <c r="D53">
        <v>1770</v>
      </c>
      <c r="E53">
        <v>1797</v>
      </c>
      <c r="F53">
        <v>1751</v>
      </c>
      <c r="G53">
        <f t="shared" si="4"/>
        <v>5318</v>
      </c>
      <c r="H53">
        <v>5318</v>
      </c>
      <c r="I53">
        <f t="shared" si="5"/>
        <v>7.051282901235632E-3</v>
      </c>
      <c r="J53" t="s">
        <v>21</v>
      </c>
      <c r="K53" t="s">
        <v>19</v>
      </c>
      <c r="L53"/>
      <c r="M53" t="s">
        <v>21</v>
      </c>
      <c r="N53" s="8">
        <f t="shared" si="2"/>
        <v>89348</v>
      </c>
      <c r="P53" s="8">
        <f t="shared" si="3"/>
        <v>0.11846897793523904</v>
      </c>
    </row>
    <row r="54" spans="1:16" customFormat="1" x14ac:dyDescent="0.25">
      <c r="A54">
        <v>39</v>
      </c>
      <c r="B54">
        <v>2</v>
      </c>
      <c r="C54">
        <v>2</v>
      </c>
      <c r="D54">
        <v>1518</v>
      </c>
      <c r="E54">
        <v>1476</v>
      </c>
      <c r="F54">
        <v>1521</v>
      </c>
      <c r="G54">
        <f t="shared" si="4"/>
        <v>4515</v>
      </c>
      <c r="H54">
        <v>4515</v>
      </c>
      <c r="I54">
        <f t="shared" si="5"/>
        <v>5.9865630498455958E-3</v>
      </c>
      <c r="J54" t="s">
        <v>21</v>
      </c>
      <c r="K54" t="s">
        <v>19</v>
      </c>
      <c r="M54" t="s">
        <v>21</v>
      </c>
      <c r="N54" s="8">
        <f t="shared" si="2"/>
        <v>93863</v>
      </c>
      <c r="O54" s="8"/>
      <c r="P54" s="8">
        <f t="shared" si="3"/>
        <v>0.12445554098508464</v>
      </c>
    </row>
    <row r="55" spans="1:16" customFormat="1" x14ac:dyDescent="0.25">
      <c r="A55">
        <v>46</v>
      </c>
      <c r="B55">
        <v>2</v>
      </c>
      <c r="C55">
        <v>2</v>
      </c>
      <c r="D55">
        <v>1244</v>
      </c>
      <c r="E55">
        <v>1276</v>
      </c>
      <c r="F55">
        <v>1374</v>
      </c>
      <c r="G55">
        <f t="shared" si="4"/>
        <v>3894</v>
      </c>
      <c r="H55">
        <v>3894</v>
      </c>
      <c r="I55">
        <f t="shared" si="5"/>
        <v>5.1631620190694906E-3</v>
      </c>
      <c r="J55" t="s">
        <v>21</v>
      </c>
      <c r="K55" t="s">
        <v>19</v>
      </c>
      <c r="M55" t="s">
        <v>21</v>
      </c>
      <c r="N55" s="8">
        <f t="shared" si="2"/>
        <v>97757</v>
      </c>
      <c r="O55" s="8"/>
      <c r="P55" s="8">
        <f t="shared" si="3"/>
        <v>0.12961870300415412</v>
      </c>
    </row>
    <row r="56" spans="1:16" customFormat="1" x14ac:dyDescent="0.25">
      <c r="A56">
        <v>51</v>
      </c>
      <c r="B56">
        <v>2</v>
      </c>
      <c r="C56">
        <v>2</v>
      </c>
      <c r="D56">
        <v>915</v>
      </c>
      <c r="E56">
        <v>833</v>
      </c>
      <c r="F56">
        <v>857</v>
      </c>
      <c r="G56">
        <f t="shared" si="4"/>
        <v>2605</v>
      </c>
      <c r="H56">
        <v>2605</v>
      </c>
      <c r="I56">
        <f t="shared" si="5"/>
        <v>3.4540413609851113E-3</v>
      </c>
      <c r="J56" t="s">
        <v>21</v>
      </c>
      <c r="K56" t="s">
        <v>19</v>
      </c>
      <c r="M56" t="s">
        <v>21</v>
      </c>
      <c r="N56" s="8">
        <f t="shared" si="2"/>
        <v>100362</v>
      </c>
      <c r="O56" s="8"/>
      <c r="P56" s="8">
        <f t="shared" si="3"/>
        <v>0.13307274436513924</v>
      </c>
    </row>
    <row r="57" spans="1:16" customFormat="1" x14ac:dyDescent="0.25">
      <c r="A57">
        <v>54</v>
      </c>
      <c r="B57">
        <v>2</v>
      </c>
      <c r="C57">
        <v>2</v>
      </c>
      <c r="D57">
        <v>837</v>
      </c>
      <c r="E57">
        <v>798</v>
      </c>
      <c r="F57">
        <v>877</v>
      </c>
      <c r="G57">
        <f t="shared" si="4"/>
        <v>2512</v>
      </c>
      <c r="H57">
        <v>2512</v>
      </c>
      <c r="I57">
        <f t="shared" si="5"/>
        <v>3.3307300955065641E-3</v>
      </c>
      <c r="J57" t="s">
        <v>21</v>
      </c>
      <c r="K57" t="s">
        <v>19</v>
      </c>
      <c r="M57" t="s">
        <v>21</v>
      </c>
      <c r="N57" s="8">
        <f t="shared" si="2"/>
        <v>102874</v>
      </c>
      <c r="O57" s="8"/>
      <c r="P57" s="8">
        <f t="shared" si="3"/>
        <v>0.1364034744606458</v>
      </c>
    </row>
    <row r="58" spans="1:16" customFormat="1" x14ac:dyDescent="0.25">
      <c r="A58">
        <v>62</v>
      </c>
      <c r="B58">
        <v>2</v>
      </c>
      <c r="C58">
        <v>2</v>
      </c>
      <c r="D58">
        <v>709</v>
      </c>
      <c r="E58">
        <v>661</v>
      </c>
      <c r="F58">
        <v>678</v>
      </c>
      <c r="G58">
        <f t="shared" si="4"/>
        <v>2048</v>
      </c>
      <c r="H58">
        <v>2048</v>
      </c>
      <c r="I58">
        <f t="shared" si="5"/>
        <v>2.7154996956996191E-3</v>
      </c>
      <c r="J58" t="s">
        <v>21</v>
      </c>
      <c r="K58" t="s">
        <v>19</v>
      </c>
      <c r="M58" t="s">
        <v>21</v>
      </c>
      <c r="N58" s="8">
        <f t="shared" si="2"/>
        <v>104922</v>
      </c>
      <c r="O58" s="8"/>
      <c r="P58" s="8">
        <f t="shared" si="3"/>
        <v>0.13911897415634542</v>
      </c>
    </row>
    <row r="59" spans="1:16" customFormat="1" x14ac:dyDescent="0.25">
      <c r="A59">
        <v>65</v>
      </c>
      <c r="B59">
        <v>2</v>
      </c>
      <c r="C59">
        <v>2</v>
      </c>
      <c r="D59">
        <v>623</v>
      </c>
      <c r="E59">
        <v>649</v>
      </c>
      <c r="F59">
        <v>613</v>
      </c>
      <c r="G59">
        <f t="shared" si="4"/>
        <v>1885</v>
      </c>
      <c r="H59">
        <v>1885</v>
      </c>
      <c r="I59">
        <f t="shared" si="5"/>
        <v>2.499373499215714E-3</v>
      </c>
      <c r="J59" t="s">
        <v>21</v>
      </c>
      <c r="K59" t="s">
        <v>19</v>
      </c>
      <c r="M59" t="s">
        <v>21</v>
      </c>
      <c r="N59" s="8">
        <f t="shared" si="2"/>
        <v>106807</v>
      </c>
      <c r="O59" s="8"/>
      <c r="P59" s="8">
        <f t="shared" si="3"/>
        <v>0.14161834765556114</v>
      </c>
    </row>
    <row r="60" spans="1:16" customFormat="1" x14ac:dyDescent="0.25">
      <c r="A60">
        <v>71</v>
      </c>
      <c r="B60">
        <v>2</v>
      </c>
      <c r="C60">
        <v>2</v>
      </c>
      <c r="D60">
        <v>522</v>
      </c>
      <c r="E60">
        <v>501</v>
      </c>
      <c r="F60">
        <v>504</v>
      </c>
      <c r="G60" s="8">
        <f t="shared" si="4"/>
        <v>1527</v>
      </c>
      <c r="H60">
        <v>1527</v>
      </c>
      <c r="I60" s="8">
        <f t="shared" si="5"/>
        <v>2.024691423502597E-3</v>
      </c>
      <c r="J60" t="s">
        <v>21</v>
      </c>
      <c r="K60" t="s">
        <v>19</v>
      </c>
      <c r="M60" t="s">
        <v>21</v>
      </c>
      <c r="N60" s="8">
        <f t="shared" si="2"/>
        <v>108334</v>
      </c>
      <c r="O60" s="8"/>
      <c r="P60" s="8">
        <f t="shared" si="3"/>
        <v>0.14364303907906373</v>
      </c>
    </row>
    <row r="61" spans="1:16" customFormat="1" x14ac:dyDescent="0.25">
      <c r="A61">
        <v>75</v>
      </c>
      <c r="B61">
        <v>2</v>
      </c>
      <c r="C61">
        <v>2</v>
      </c>
      <c r="D61">
        <v>453</v>
      </c>
      <c r="E61">
        <v>512</v>
      </c>
      <c r="F61">
        <v>498</v>
      </c>
      <c r="G61">
        <f t="shared" si="4"/>
        <v>1463</v>
      </c>
      <c r="H61">
        <v>1463</v>
      </c>
      <c r="I61">
        <f t="shared" si="5"/>
        <v>1.9398320580119837E-3</v>
      </c>
      <c r="J61" t="s">
        <v>21</v>
      </c>
      <c r="K61" t="s">
        <v>19</v>
      </c>
      <c r="M61" t="s">
        <v>21</v>
      </c>
      <c r="N61" s="8">
        <f t="shared" si="2"/>
        <v>109797</v>
      </c>
      <c r="O61" s="8"/>
      <c r="P61" s="8">
        <f t="shared" si="3"/>
        <v>0.14558287113707571</v>
      </c>
    </row>
    <row r="62" spans="1:16" customFormat="1" x14ac:dyDescent="0.25">
      <c r="A62">
        <v>87</v>
      </c>
      <c r="B62">
        <v>2</v>
      </c>
      <c r="C62">
        <v>2</v>
      </c>
      <c r="D62">
        <v>306</v>
      </c>
      <c r="E62">
        <v>341</v>
      </c>
      <c r="F62">
        <v>277</v>
      </c>
      <c r="G62">
        <f t="shared" si="4"/>
        <v>924</v>
      </c>
      <c r="H62">
        <v>924</v>
      </c>
      <c r="I62">
        <f t="shared" si="5"/>
        <v>1.2251570892707266E-3</v>
      </c>
      <c r="J62" t="s">
        <v>21</v>
      </c>
      <c r="K62" t="s">
        <v>19</v>
      </c>
      <c r="L62" s="8"/>
      <c r="M62" t="s">
        <v>21</v>
      </c>
      <c r="N62" s="8">
        <f t="shared" si="2"/>
        <v>110721</v>
      </c>
      <c r="O62" s="8"/>
      <c r="P62" s="8">
        <f t="shared" si="3"/>
        <v>0.14680802822634645</v>
      </c>
    </row>
    <row r="63" spans="1:16" customFormat="1" x14ac:dyDescent="0.25">
      <c r="A63">
        <v>42</v>
      </c>
      <c r="B63">
        <v>5</v>
      </c>
      <c r="C63">
        <v>2</v>
      </c>
      <c r="D63">
        <v>1351</v>
      </c>
      <c r="E63">
        <v>1396</v>
      </c>
      <c r="F63">
        <v>1435</v>
      </c>
      <c r="G63">
        <f t="shared" si="4"/>
        <v>4182</v>
      </c>
      <c r="H63">
        <v>4182</v>
      </c>
      <c r="I63">
        <f t="shared" si="5"/>
        <v>5.5450291637772495E-3</v>
      </c>
      <c r="J63" t="s">
        <v>21</v>
      </c>
      <c r="K63" t="s">
        <v>19</v>
      </c>
      <c r="M63" t="s">
        <v>21</v>
      </c>
      <c r="N63" s="8">
        <f t="shared" si="2"/>
        <v>114903</v>
      </c>
      <c r="O63" s="8"/>
      <c r="P63" s="8">
        <f t="shared" si="3"/>
        <v>0.1523530573901237</v>
      </c>
    </row>
    <row r="64" spans="1:16" x14ac:dyDescent="0.25">
      <c r="A64">
        <v>45</v>
      </c>
      <c r="B64">
        <v>5</v>
      </c>
      <c r="C64">
        <v>2</v>
      </c>
      <c r="D64">
        <v>1360</v>
      </c>
      <c r="E64">
        <v>1364</v>
      </c>
      <c r="F64">
        <v>1315</v>
      </c>
      <c r="G64">
        <f t="shared" si="4"/>
        <v>4039</v>
      </c>
      <c r="H64">
        <v>4039</v>
      </c>
      <c r="I64">
        <f t="shared" si="5"/>
        <v>5.3554215190091611E-3</v>
      </c>
      <c r="J64" t="s">
        <v>21</v>
      </c>
      <c r="K64" t="s">
        <v>19</v>
      </c>
      <c r="M64" t="s">
        <v>21</v>
      </c>
      <c r="N64" s="8">
        <f t="shared" si="2"/>
        <v>118942</v>
      </c>
      <c r="P64" s="8">
        <f t="shared" si="3"/>
        <v>0.15770847890913287</v>
      </c>
    </row>
    <row r="65" spans="1:16" customFormat="1" x14ac:dyDescent="0.25">
      <c r="A65">
        <v>15</v>
      </c>
      <c r="B65">
        <v>7</v>
      </c>
      <c r="C65">
        <v>2</v>
      </c>
      <c r="D65">
        <v>2513</v>
      </c>
      <c r="E65">
        <v>2633</v>
      </c>
      <c r="F65">
        <v>2569</v>
      </c>
      <c r="G65">
        <f t="shared" si="4"/>
        <v>7715</v>
      </c>
      <c r="H65">
        <v>7715</v>
      </c>
      <c r="I65">
        <f t="shared" si="5"/>
        <v>1.022953132437625E-2</v>
      </c>
      <c r="J65" t="s">
        <v>18</v>
      </c>
      <c r="K65" t="s">
        <v>19</v>
      </c>
      <c r="M65" t="s">
        <v>21</v>
      </c>
      <c r="N65" s="8">
        <f t="shared" si="2"/>
        <v>126657</v>
      </c>
      <c r="O65" s="8"/>
      <c r="P65" s="8">
        <f t="shared" si="3"/>
        <v>0.16793801023350913</v>
      </c>
    </row>
    <row r="66" spans="1:16" customFormat="1" x14ac:dyDescent="0.25">
      <c r="A66">
        <v>28</v>
      </c>
      <c r="B66">
        <v>9</v>
      </c>
      <c r="C66">
        <v>2</v>
      </c>
      <c r="D66">
        <v>2047</v>
      </c>
      <c r="E66">
        <v>2095</v>
      </c>
      <c r="F66">
        <v>2110</v>
      </c>
      <c r="G66">
        <f t="shared" si="4"/>
        <v>6252</v>
      </c>
      <c r="H66">
        <v>6252</v>
      </c>
      <c r="I66">
        <f t="shared" si="5"/>
        <v>8.2896992663642668E-3</v>
      </c>
      <c r="J66" t="s">
        <v>18</v>
      </c>
      <c r="K66" t="s">
        <v>19</v>
      </c>
      <c r="L66" s="8"/>
      <c r="M66" t="s">
        <v>21</v>
      </c>
      <c r="N66" s="8">
        <f t="shared" si="2"/>
        <v>132909</v>
      </c>
      <c r="O66" s="8"/>
      <c r="P66" s="8">
        <f t="shared" si="3"/>
        <v>0.1762277094998734</v>
      </c>
    </row>
    <row r="67" spans="1:16" customFormat="1" x14ac:dyDescent="0.25">
      <c r="A67">
        <v>66</v>
      </c>
      <c r="B67">
        <v>19</v>
      </c>
      <c r="C67">
        <v>2</v>
      </c>
      <c r="D67">
        <v>558</v>
      </c>
      <c r="E67">
        <v>541</v>
      </c>
      <c r="F67">
        <v>600</v>
      </c>
      <c r="G67">
        <f t="shared" si="4"/>
        <v>1699</v>
      </c>
      <c r="H67">
        <v>1699</v>
      </c>
      <c r="I67">
        <f t="shared" si="5"/>
        <v>2.2527509682586195E-3</v>
      </c>
      <c r="J67" t="s">
        <v>21</v>
      </c>
      <c r="K67" t="s">
        <v>19</v>
      </c>
      <c r="L67" s="8"/>
      <c r="M67" t="s">
        <v>21</v>
      </c>
      <c r="N67" s="8">
        <f t="shared" si="2"/>
        <v>134608</v>
      </c>
      <c r="O67" s="8"/>
      <c r="P67" s="8">
        <f t="shared" si="3"/>
        <v>0.17848046046813201</v>
      </c>
    </row>
    <row r="68" spans="1:16" customFormat="1" x14ac:dyDescent="0.25">
      <c r="A68">
        <v>67</v>
      </c>
      <c r="B68">
        <v>20</v>
      </c>
      <c r="C68">
        <v>2</v>
      </c>
      <c r="D68">
        <v>600</v>
      </c>
      <c r="E68">
        <v>589</v>
      </c>
      <c r="F68">
        <v>510</v>
      </c>
      <c r="G68">
        <f t="shared" si="4"/>
        <v>1699</v>
      </c>
      <c r="H68">
        <v>1699</v>
      </c>
      <c r="I68">
        <f t="shared" si="5"/>
        <v>2.2527509682586195E-3</v>
      </c>
      <c r="J68" t="s">
        <v>18</v>
      </c>
      <c r="K68" t="s">
        <v>19</v>
      </c>
      <c r="M68" t="s">
        <v>21</v>
      </c>
      <c r="N68" s="8">
        <f t="shared" si="2"/>
        <v>136307</v>
      </c>
      <c r="O68" s="8"/>
      <c r="P68" s="8">
        <f t="shared" si="3"/>
        <v>0.18073321143639062</v>
      </c>
    </row>
    <row r="69" spans="1:16" x14ac:dyDescent="0.25">
      <c r="A69">
        <v>76</v>
      </c>
      <c r="B69">
        <v>26</v>
      </c>
      <c r="C69" s="10">
        <v>2</v>
      </c>
      <c r="D69">
        <v>436</v>
      </c>
      <c r="E69">
        <v>488</v>
      </c>
      <c r="F69">
        <v>478</v>
      </c>
      <c r="G69">
        <f t="shared" si="4"/>
        <v>1402</v>
      </c>
      <c r="H69">
        <v>1402</v>
      </c>
      <c r="I69">
        <f t="shared" si="5"/>
        <v>1.8589504752787431E-3</v>
      </c>
      <c r="J69" t="s">
        <v>21</v>
      </c>
      <c r="K69" t="s">
        <v>19</v>
      </c>
      <c r="L69"/>
      <c r="M69" t="s">
        <v>21</v>
      </c>
      <c r="N69" s="8">
        <f t="shared" si="2"/>
        <v>137709</v>
      </c>
      <c r="P69" s="8">
        <f t="shared" si="3"/>
        <v>0.18259216191166935</v>
      </c>
    </row>
    <row r="70" spans="1:16" customFormat="1" x14ac:dyDescent="0.25">
      <c r="A70">
        <v>105</v>
      </c>
      <c r="B70">
        <v>50</v>
      </c>
      <c r="C70" s="10">
        <v>2</v>
      </c>
      <c r="D70">
        <v>124</v>
      </c>
      <c r="E70">
        <v>120</v>
      </c>
      <c r="F70">
        <v>92</v>
      </c>
      <c r="G70">
        <f t="shared" si="4"/>
        <v>336</v>
      </c>
      <c r="H70">
        <v>336</v>
      </c>
      <c r="I70">
        <f t="shared" si="5"/>
        <v>4.4551166882571876E-4</v>
      </c>
      <c r="J70" t="s">
        <v>18</v>
      </c>
      <c r="K70" t="s">
        <v>19</v>
      </c>
      <c r="M70" t="s">
        <v>21</v>
      </c>
      <c r="N70" s="8">
        <f t="shared" si="2"/>
        <v>138045</v>
      </c>
      <c r="O70" s="8"/>
      <c r="P70" s="8">
        <f t="shared" si="3"/>
        <v>0.18303767358049508</v>
      </c>
    </row>
    <row r="71" spans="1:16" customFormat="1" x14ac:dyDescent="0.25">
      <c r="A71">
        <v>127</v>
      </c>
      <c r="B71">
        <v>72</v>
      </c>
      <c r="C71">
        <v>2</v>
      </c>
      <c r="D71">
        <v>57</v>
      </c>
      <c r="E71">
        <v>61</v>
      </c>
      <c r="F71">
        <v>61</v>
      </c>
      <c r="G71">
        <f t="shared" ref="G71:G102" si="7">D71+E71+F71</f>
        <v>179</v>
      </c>
      <c r="H71">
        <v>179</v>
      </c>
      <c r="I71">
        <f t="shared" ref="I71:I102" si="8">H71/$F$1</f>
        <v>2.3734103785655851E-4</v>
      </c>
      <c r="J71" t="s">
        <v>18</v>
      </c>
      <c r="K71" t="s">
        <v>19</v>
      </c>
      <c r="M71" t="s">
        <v>21</v>
      </c>
      <c r="N71" s="8">
        <f t="shared" si="2"/>
        <v>138224</v>
      </c>
      <c r="O71" s="8"/>
      <c r="P71" s="8">
        <f t="shared" si="3"/>
        <v>0.18327501461835163</v>
      </c>
    </row>
    <row r="72" spans="1:16" customFormat="1" x14ac:dyDescent="0.25">
      <c r="A72">
        <v>164</v>
      </c>
      <c r="B72">
        <v>108</v>
      </c>
      <c r="C72" s="10">
        <v>2</v>
      </c>
      <c r="D72">
        <v>33</v>
      </c>
      <c r="E72">
        <v>26</v>
      </c>
      <c r="F72">
        <v>38</v>
      </c>
      <c r="G72" s="8">
        <f t="shared" si="7"/>
        <v>97</v>
      </c>
      <c r="H72">
        <v>97</v>
      </c>
      <c r="I72" s="8">
        <f t="shared" si="8"/>
        <v>1.2861497582171048E-4</v>
      </c>
      <c r="J72" t="s">
        <v>21</v>
      </c>
      <c r="K72" t="s">
        <v>19</v>
      </c>
      <c r="L72" s="8"/>
      <c r="M72" t="s">
        <v>21</v>
      </c>
      <c r="N72" s="8">
        <f t="shared" ref="N72:N135" si="9">IF(C72=C71,H72+N71,H72)</f>
        <v>138321</v>
      </c>
      <c r="O72" s="8">
        <f t="shared" ref="O72:O135" si="10">IF(C72=C73,0,N72)</f>
        <v>138321</v>
      </c>
      <c r="P72" s="8">
        <f t="shared" ref="P72:P115" si="11">IF(C72=C71,I72+P71,I72)</f>
        <v>0.18340362959417333</v>
      </c>
    </row>
    <row r="73" spans="1:16" customFormat="1" x14ac:dyDescent="0.25">
      <c r="A73">
        <v>2</v>
      </c>
      <c r="B73">
        <v>3</v>
      </c>
      <c r="C73">
        <v>3</v>
      </c>
      <c r="D73">
        <v>4889</v>
      </c>
      <c r="E73">
        <v>4883</v>
      </c>
      <c r="F73">
        <v>4965</v>
      </c>
      <c r="G73">
        <f t="shared" si="7"/>
        <v>14737</v>
      </c>
      <c r="H73">
        <v>14737</v>
      </c>
      <c r="I73">
        <f t="shared" si="8"/>
        <v>1.9540194831799456E-2</v>
      </c>
      <c r="J73" t="s">
        <v>18</v>
      </c>
      <c r="K73" t="s">
        <v>19</v>
      </c>
      <c r="M73" t="s">
        <v>21</v>
      </c>
      <c r="N73" s="8">
        <f t="shared" si="9"/>
        <v>14737</v>
      </c>
      <c r="O73" s="8"/>
      <c r="P73" s="8">
        <f t="shared" si="11"/>
        <v>1.9540194831799456E-2</v>
      </c>
    </row>
    <row r="74" spans="1:16" customFormat="1" x14ac:dyDescent="0.25">
      <c r="A74">
        <v>8</v>
      </c>
      <c r="B74">
        <v>3</v>
      </c>
      <c r="C74">
        <v>3</v>
      </c>
      <c r="D74">
        <v>2902</v>
      </c>
      <c r="E74">
        <v>3067</v>
      </c>
      <c r="F74">
        <v>3086</v>
      </c>
      <c r="G74">
        <f t="shared" si="7"/>
        <v>9055</v>
      </c>
      <c r="H74">
        <v>9055</v>
      </c>
      <c r="I74">
        <f t="shared" si="8"/>
        <v>1.2006274289335962E-2</v>
      </c>
      <c r="J74" t="s">
        <v>18</v>
      </c>
      <c r="K74" t="s">
        <v>19</v>
      </c>
      <c r="M74" t="s">
        <v>21</v>
      </c>
      <c r="N74" s="8">
        <f t="shared" si="9"/>
        <v>23792</v>
      </c>
      <c r="O74" s="8"/>
      <c r="P74" s="8">
        <f t="shared" si="11"/>
        <v>3.1546469121135415E-2</v>
      </c>
    </row>
    <row r="75" spans="1:16" customFormat="1" x14ac:dyDescent="0.25">
      <c r="A75">
        <v>29</v>
      </c>
      <c r="B75">
        <v>3</v>
      </c>
      <c r="C75">
        <v>3</v>
      </c>
      <c r="D75">
        <v>2042</v>
      </c>
      <c r="E75">
        <v>2056</v>
      </c>
      <c r="F75">
        <v>2008</v>
      </c>
      <c r="G75">
        <f t="shared" si="7"/>
        <v>6106</v>
      </c>
      <c r="H75">
        <v>6106</v>
      </c>
      <c r="I75">
        <f t="shared" si="8"/>
        <v>8.096113838838806E-3</v>
      </c>
      <c r="J75" t="s">
        <v>18</v>
      </c>
      <c r="K75" t="s">
        <v>19</v>
      </c>
      <c r="M75" t="s">
        <v>21</v>
      </c>
      <c r="N75" s="8">
        <f t="shared" si="9"/>
        <v>29898</v>
      </c>
      <c r="O75" s="8"/>
      <c r="P75" s="8">
        <f t="shared" si="11"/>
        <v>3.9642582959974221E-2</v>
      </c>
    </row>
    <row r="76" spans="1:16" customFormat="1" x14ac:dyDescent="0.25">
      <c r="A76">
        <v>35</v>
      </c>
      <c r="B76">
        <v>3</v>
      </c>
      <c r="C76">
        <v>3</v>
      </c>
      <c r="D76">
        <v>1881</v>
      </c>
      <c r="E76">
        <v>1912</v>
      </c>
      <c r="F76">
        <v>1920</v>
      </c>
      <c r="G76">
        <f t="shared" si="7"/>
        <v>5713</v>
      </c>
      <c r="H76">
        <v>5713</v>
      </c>
      <c r="I76">
        <f t="shared" si="8"/>
        <v>7.5750242976230092E-3</v>
      </c>
      <c r="J76" t="s">
        <v>18</v>
      </c>
      <c r="K76" t="s">
        <v>19</v>
      </c>
      <c r="M76" t="s">
        <v>21</v>
      </c>
      <c r="N76" s="8">
        <f t="shared" si="9"/>
        <v>35611</v>
      </c>
      <c r="O76" s="8"/>
      <c r="P76" s="8">
        <f t="shared" si="11"/>
        <v>4.721760725759723E-2</v>
      </c>
    </row>
    <row r="77" spans="1:16" x14ac:dyDescent="0.25">
      <c r="A77">
        <v>38</v>
      </c>
      <c r="B77">
        <v>3</v>
      </c>
      <c r="C77">
        <v>3</v>
      </c>
      <c r="D77">
        <v>1696</v>
      </c>
      <c r="E77">
        <v>1788</v>
      </c>
      <c r="F77">
        <v>1660</v>
      </c>
      <c r="G77">
        <f t="shared" si="7"/>
        <v>5144</v>
      </c>
      <c r="H77">
        <v>5144</v>
      </c>
      <c r="I77">
        <f t="shared" si="8"/>
        <v>6.8205715013080273E-3</v>
      </c>
      <c r="J77" t="s">
        <v>18</v>
      </c>
      <c r="K77" t="s">
        <v>19</v>
      </c>
      <c r="L77"/>
      <c r="M77" t="s">
        <v>21</v>
      </c>
      <c r="N77" s="8">
        <f t="shared" si="9"/>
        <v>40755</v>
      </c>
      <c r="P77" s="8">
        <f t="shared" si="11"/>
        <v>5.4038178758905257E-2</v>
      </c>
    </row>
    <row r="78" spans="1:16" customFormat="1" x14ac:dyDescent="0.25">
      <c r="A78">
        <v>18</v>
      </c>
      <c r="B78">
        <v>8</v>
      </c>
      <c r="C78">
        <v>3</v>
      </c>
      <c r="D78">
        <v>2351</v>
      </c>
      <c r="E78">
        <v>2355</v>
      </c>
      <c r="F78">
        <v>2431</v>
      </c>
      <c r="G78">
        <f t="shared" si="7"/>
        <v>7137</v>
      </c>
      <c r="H78">
        <v>7137</v>
      </c>
      <c r="I78">
        <f t="shared" si="8"/>
        <v>9.4631451797891515E-3</v>
      </c>
      <c r="J78" t="s">
        <v>18</v>
      </c>
      <c r="K78" t="s">
        <v>19</v>
      </c>
      <c r="M78" t="s">
        <v>21</v>
      </c>
      <c r="N78" s="8">
        <f t="shared" si="9"/>
        <v>47892</v>
      </c>
      <c r="O78" s="8"/>
      <c r="P78" s="8">
        <f t="shared" si="11"/>
        <v>6.3501323938694412E-2</v>
      </c>
    </row>
    <row r="79" spans="1:16" x14ac:dyDescent="0.25">
      <c r="A79">
        <v>61</v>
      </c>
      <c r="B79">
        <v>17</v>
      </c>
      <c r="C79">
        <v>3</v>
      </c>
      <c r="D79">
        <v>710</v>
      </c>
      <c r="E79">
        <v>687</v>
      </c>
      <c r="F79">
        <v>689</v>
      </c>
      <c r="G79">
        <f t="shared" si="7"/>
        <v>2086</v>
      </c>
      <c r="H79">
        <v>2086</v>
      </c>
      <c r="I79">
        <f t="shared" si="8"/>
        <v>2.7658849439596705E-3</v>
      </c>
      <c r="J79" t="s">
        <v>18</v>
      </c>
      <c r="K79" t="s">
        <v>19</v>
      </c>
      <c r="M79" t="s">
        <v>21</v>
      </c>
      <c r="N79" s="8">
        <f t="shared" si="9"/>
        <v>49978</v>
      </c>
      <c r="P79" s="8">
        <f t="shared" si="11"/>
        <v>6.6267208882654083E-2</v>
      </c>
    </row>
    <row r="80" spans="1:16" customFormat="1" x14ac:dyDescent="0.25">
      <c r="A80">
        <v>74</v>
      </c>
      <c r="B80">
        <v>24</v>
      </c>
      <c r="C80" s="10">
        <v>3</v>
      </c>
      <c r="D80">
        <v>508</v>
      </c>
      <c r="E80">
        <v>514</v>
      </c>
      <c r="F80">
        <v>446</v>
      </c>
      <c r="G80">
        <f t="shared" si="7"/>
        <v>1468</v>
      </c>
      <c r="H80">
        <v>1468</v>
      </c>
      <c r="I80">
        <f t="shared" si="8"/>
        <v>1.9464616959409379E-3</v>
      </c>
      <c r="J80" t="s">
        <v>18</v>
      </c>
      <c r="K80" t="s">
        <v>19</v>
      </c>
      <c r="M80" t="s">
        <v>21</v>
      </c>
      <c r="N80" s="8">
        <f t="shared" si="9"/>
        <v>51446</v>
      </c>
      <c r="O80" s="8">
        <f t="shared" si="10"/>
        <v>51446</v>
      </c>
      <c r="P80" s="8">
        <f t="shared" si="11"/>
        <v>6.8213670578595023E-2</v>
      </c>
    </row>
    <row r="81" spans="1:16" customFormat="1" x14ac:dyDescent="0.25">
      <c r="A81">
        <v>21</v>
      </c>
      <c r="B81">
        <v>4</v>
      </c>
      <c r="C81">
        <v>4</v>
      </c>
      <c r="D81">
        <v>2190</v>
      </c>
      <c r="E81">
        <v>2169</v>
      </c>
      <c r="F81">
        <v>2310</v>
      </c>
      <c r="G81">
        <f t="shared" si="7"/>
        <v>6669</v>
      </c>
      <c r="H81">
        <v>6669</v>
      </c>
      <c r="I81">
        <f t="shared" si="8"/>
        <v>8.842611069639043E-3</v>
      </c>
      <c r="J81" t="s">
        <v>21</v>
      </c>
      <c r="K81" t="s">
        <v>19</v>
      </c>
      <c r="M81" t="s">
        <v>21</v>
      </c>
      <c r="N81" s="8">
        <f t="shared" si="9"/>
        <v>6669</v>
      </c>
      <c r="O81" s="8"/>
      <c r="P81" s="8">
        <f t="shared" si="11"/>
        <v>8.842611069639043E-3</v>
      </c>
    </row>
    <row r="82" spans="1:16" customFormat="1" x14ac:dyDescent="0.25">
      <c r="A82">
        <v>33</v>
      </c>
      <c r="B82">
        <v>4</v>
      </c>
      <c r="C82">
        <v>4</v>
      </c>
      <c r="D82">
        <v>1825</v>
      </c>
      <c r="E82">
        <v>1970</v>
      </c>
      <c r="F82">
        <v>1974</v>
      </c>
      <c r="G82">
        <f t="shared" si="7"/>
        <v>5769</v>
      </c>
      <c r="H82">
        <v>5769</v>
      </c>
      <c r="I82">
        <f t="shared" si="8"/>
        <v>7.6492762424272961E-3</v>
      </c>
      <c r="J82" t="s">
        <v>21</v>
      </c>
      <c r="K82" t="s">
        <v>19</v>
      </c>
      <c r="M82" t="s">
        <v>21</v>
      </c>
      <c r="N82" s="8">
        <f t="shared" si="9"/>
        <v>12438</v>
      </c>
      <c r="O82" s="8"/>
      <c r="P82" s="8">
        <f t="shared" si="11"/>
        <v>1.6491887312066338E-2</v>
      </c>
    </row>
    <row r="83" spans="1:16" customFormat="1" x14ac:dyDescent="0.25">
      <c r="A83">
        <v>36</v>
      </c>
      <c r="B83">
        <v>4</v>
      </c>
      <c r="C83">
        <v>4</v>
      </c>
      <c r="D83">
        <v>1925</v>
      </c>
      <c r="E83">
        <v>1860</v>
      </c>
      <c r="F83">
        <v>1888</v>
      </c>
      <c r="G83">
        <f t="shared" si="7"/>
        <v>5673</v>
      </c>
      <c r="H83">
        <v>5673</v>
      </c>
      <c r="I83">
        <f t="shared" si="8"/>
        <v>7.5219871941913765E-3</v>
      </c>
      <c r="J83" t="s">
        <v>21</v>
      </c>
      <c r="K83" t="s">
        <v>19</v>
      </c>
      <c r="M83" t="s">
        <v>21</v>
      </c>
      <c r="N83" s="8">
        <f t="shared" si="9"/>
        <v>18111</v>
      </c>
      <c r="O83" s="8"/>
      <c r="P83" s="8">
        <f t="shared" si="11"/>
        <v>2.4013874506257714E-2</v>
      </c>
    </row>
    <row r="84" spans="1:16" customFormat="1" x14ac:dyDescent="0.25">
      <c r="A84">
        <v>44</v>
      </c>
      <c r="B84">
        <v>4</v>
      </c>
      <c r="C84">
        <v>4</v>
      </c>
      <c r="D84">
        <v>1425</v>
      </c>
      <c r="E84">
        <v>1334</v>
      </c>
      <c r="F84">
        <v>1302</v>
      </c>
      <c r="G84">
        <f t="shared" si="7"/>
        <v>4061</v>
      </c>
      <c r="H84">
        <v>4061</v>
      </c>
      <c r="I84">
        <f t="shared" si="8"/>
        <v>5.3845919258965593E-3</v>
      </c>
      <c r="J84" t="s">
        <v>21</v>
      </c>
      <c r="K84" t="s">
        <v>19</v>
      </c>
      <c r="M84" t="s">
        <v>21</v>
      </c>
      <c r="N84" s="8">
        <f t="shared" si="9"/>
        <v>22172</v>
      </c>
      <c r="O84" s="8"/>
      <c r="P84" s="8">
        <f t="shared" si="11"/>
        <v>2.9398466432154272E-2</v>
      </c>
    </row>
    <row r="85" spans="1:16" customFormat="1" x14ac:dyDescent="0.25">
      <c r="A85">
        <v>64</v>
      </c>
      <c r="B85">
        <v>18</v>
      </c>
      <c r="C85">
        <v>4</v>
      </c>
      <c r="D85">
        <v>658</v>
      </c>
      <c r="E85">
        <v>617</v>
      </c>
      <c r="F85">
        <v>634</v>
      </c>
      <c r="G85">
        <f t="shared" si="7"/>
        <v>1909</v>
      </c>
      <c r="H85">
        <v>1909</v>
      </c>
      <c r="I85">
        <f t="shared" si="8"/>
        <v>2.5311957612746939E-3</v>
      </c>
      <c r="J85" t="s">
        <v>21</v>
      </c>
      <c r="K85" t="s">
        <v>19</v>
      </c>
      <c r="M85" t="s">
        <v>21</v>
      </c>
      <c r="N85" s="8">
        <f t="shared" si="9"/>
        <v>24081</v>
      </c>
      <c r="O85" s="8"/>
      <c r="P85" s="8">
        <f t="shared" si="11"/>
        <v>3.1929662193428965E-2</v>
      </c>
    </row>
    <row r="86" spans="1:16" customFormat="1" x14ac:dyDescent="0.25">
      <c r="A86">
        <v>73</v>
      </c>
      <c r="B86">
        <v>23</v>
      </c>
      <c r="C86" s="8">
        <v>4</v>
      </c>
      <c r="D86">
        <v>484</v>
      </c>
      <c r="E86">
        <v>523</v>
      </c>
      <c r="F86">
        <v>517</v>
      </c>
      <c r="G86" s="8">
        <f t="shared" si="7"/>
        <v>1524</v>
      </c>
      <c r="H86">
        <v>1524</v>
      </c>
      <c r="I86" s="8">
        <f t="shared" si="8"/>
        <v>2.0207136407452242E-3</v>
      </c>
      <c r="J86" t="s">
        <v>21</v>
      </c>
      <c r="K86" t="s">
        <v>19</v>
      </c>
      <c r="M86" t="s">
        <v>21</v>
      </c>
      <c r="N86" s="8">
        <f t="shared" si="9"/>
        <v>25605</v>
      </c>
      <c r="O86" s="8">
        <f t="shared" si="10"/>
        <v>25605</v>
      </c>
      <c r="P86" s="8">
        <f t="shared" si="11"/>
        <v>3.3950375834174186E-2</v>
      </c>
    </row>
    <row r="87" spans="1:16" customFormat="1" x14ac:dyDescent="0.25">
      <c r="A87">
        <v>47</v>
      </c>
      <c r="B87">
        <v>10</v>
      </c>
      <c r="C87" s="8">
        <v>10</v>
      </c>
      <c r="D87">
        <v>1201</v>
      </c>
      <c r="E87">
        <v>1143</v>
      </c>
      <c r="F87">
        <v>1165</v>
      </c>
      <c r="G87" s="8">
        <f t="shared" si="7"/>
        <v>3509</v>
      </c>
      <c r="H87">
        <v>3509</v>
      </c>
      <c r="I87" s="8">
        <f t="shared" si="8"/>
        <v>4.6526798985400209E-3</v>
      </c>
      <c r="J87" t="s">
        <v>20</v>
      </c>
      <c r="K87" t="s">
        <v>19</v>
      </c>
      <c r="M87" t="s">
        <v>20</v>
      </c>
      <c r="N87" s="8">
        <f t="shared" si="9"/>
        <v>3509</v>
      </c>
      <c r="O87" s="8"/>
      <c r="P87" s="8">
        <f t="shared" si="11"/>
        <v>4.6526798985400209E-3</v>
      </c>
    </row>
    <row r="88" spans="1:16" x14ac:dyDescent="0.25">
      <c r="A88">
        <v>50</v>
      </c>
      <c r="B88">
        <v>11</v>
      </c>
      <c r="C88" s="10">
        <v>10</v>
      </c>
      <c r="D88">
        <v>950</v>
      </c>
      <c r="E88">
        <v>916</v>
      </c>
      <c r="F88">
        <v>749</v>
      </c>
      <c r="G88">
        <f t="shared" si="7"/>
        <v>2615</v>
      </c>
      <c r="H88">
        <v>2615</v>
      </c>
      <c r="I88">
        <f t="shared" si="8"/>
        <v>3.4673006368430193E-3</v>
      </c>
      <c r="J88" t="s">
        <v>20</v>
      </c>
      <c r="K88" t="s">
        <v>19</v>
      </c>
      <c r="L88"/>
      <c r="M88" t="s">
        <v>20</v>
      </c>
      <c r="N88" s="8">
        <f t="shared" si="9"/>
        <v>6124</v>
      </c>
      <c r="P88" s="8">
        <f t="shared" si="11"/>
        <v>8.1199805353830406E-3</v>
      </c>
    </row>
    <row r="89" spans="1:16" customFormat="1" x14ac:dyDescent="0.25">
      <c r="A89">
        <v>55</v>
      </c>
      <c r="B89">
        <v>13</v>
      </c>
      <c r="C89">
        <v>10</v>
      </c>
      <c r="D89">
        <v>800</v>
      </c>
      <c r="E89">
        <v>835</v>
      </c>
      <c r="F89">
        <v>853</v>
      </c>
      <c r="G89">
        <f t="shared" si="7"/>
        <v>2488</v>
      </c>
      <c r="H89">
        <v>2488</v>
      </c>
      <c r="I89">
        <f t="shared" si="8"/>
        <v>3.2989078334475842E-3</v>
      </c>
      <c r="J89" t="s">
        <v>20</v>
      </c>
      <c r="K89" t="s">
        <v>19</v>
      </c>
      <c r="M89" t="s">
        <v>20</v>
      </c>
      <c r="N89" s="8">
        <f t="shared" si="9"/>
        <v>8612</v>
      </c>
      <c r="O89" s="8"/>
      <c r="P89" s="8">
        <f t="shared" si="11"/>
        <v>1.1418888368830624E-2</v>
      </c>
    </row>
    <row r="90" spans="1:16" customFormat="1" x14ac:dyDescent="0.25">
      <c r="A90">
        <v>77</v>
      </c>
      <c r="B90">
        <v>27</v>
      </c>
      <c r="C90">
        <v>10</v>
      </c>
      <c r="D90">
        <v>465</v>
      </c>
      <c r="E90">
        <v>410</v>
      </c>
      <c r="F90">
        <v>482</v>
      </c>
      <c r="G90">
        <f t="shared" si="7"/>
        <v>1357</v>
      </c>
      <c r="H90">
        <v>1357</v>
      </c>
      <c r="I90">
        <f t="shared" si="8"/>
        <v>1.7992837339181559E-3</v>
      </c>
      <c r="J90" t="s">
        <v>18</v>
      </c>
      <c r="K90" t="s">
        <v>19</v>
      </c>
      <c r="L90" s="8"/>
      <c r="M90" t="s">
        <v>20</v>
      </c>
      <c r="N90" s="8">
        <f t="shared" si="9"/>
        <v>9969</v>
      </c>
      <c r="O90" s="8"/>
      <c r="P90" s="8">
        <f t="shared" si="11"/>
        <v>1.321817210274878E-2</v>
      </c>
    </row>
    <row r="91" spans="1:16" customFormat="1" x14ac:dyDescent="0.25">
      <c r="A91">
        <v>92</v>
      </c>
      <c r="B91">
        <v>38</v>
      </c>
      <c r="C91">
        <v>10</v>
      </c>
      <c r="D91">
        <v>218</v>
      </c>
      <c r="E91">
        <v>218</v>
      </c>
      <c r="F91">
        <v>223</v>
      </c>
      <c r="G91">
        <f t="shared" si="7"/>
        <v>659</v>
      </c>
      <c r="H91">
        <v>659</v>
      </c>
      <c r="I91">
        <f t="shared" si="8"/>
        <v>8.7378627903615669E-4</v>
      </c>
      <c r="J91" t="s">
        <v>18</v>
      </c>
      <c r="K91" t="s">
        <v>19</v>
      </c>
      <c r="L91" s="8"/>
      <c r="M91" t="s">
        <v>20</v>
      </c>
      <c r="N91" s="8">
        <f t="shared" si="9"/>
        <v>10628</v>
      </c>
      <c r="O91" s="8">
        <f t="shared" si="10"/>
        <v>10628</v>
      </c>
      <c r="P91" s="8">
        <f t="shared" si="11"/>
        <v>1.4091958381784937E-2</v>
      </c>
    </row>
    <row r="92" spans="1:16" x14ac:dyDescent="0.25">
      <c r="A92">
        <v>53</v>
      </c>
      <c r="B92">
        <v>12</v>
      </c>
      <c r="C92" s="10">
        <v>12</v>
      </c>
      <c r="D92">
        <v>877</v>
      </c>
      <c r="E92">
        <v>823</v>
      </c>
      <c r="F92">
        <v>884</v>
      </c>
      <c r="G92">
        <f t="shared" si="7"/>
        <v>2584</v>
      </c>
      <c r="H92">
        <v>2584</v>
      </c>
      <c r="I92">
        <f t="shared" si="8"/>
        <v>3.4261968816835038E-3</v>
      </c>
      <c r="J92" t="s">
        <v>18</v>
      </c>
      <c r="K92" t="s">
        <v>19</v>
      </c>
      <c r="L92"/>
      <c r="M92" t="s">
        <v>29</v>
      </c>
      <c r="N92" s="8">
        <f t="shared" si="9"/>
        <v>2584</v>
      </c>
      <c r="P92" s="8">
        <f t="shared" si="11"/>
        <v>3.4261968816835038E-3</v>
      </c>
    </row>
    <row r="93" spans="1:16" customFormat="1" x14ac:dyDescent="0.25">
      <c r="A93">
        <v>94</v>
      </c>
      <c r="B93">
        <v>40</v>
      </c>
      <c r="C93" s="8">
        <v>12</v>
      </c>
      <c r="D93">
        <v>187</v>
      </c>
      <c r="E93">
        <v>193</v>
      </c>
      <c r="F93">
        <v>197</v>
      </c>
      <c r="G93" s="8">
        <f t="shared" si="7"/>
        <v>577</v>
      </c>
      <c r="H93">
        <v>577</v>
      </c>
      <c r="I93" s="8">
        <f t="shared" si="8"/>
        <v>7.6506021700130866E-4</v>
      </c>
      <c r="J93" t="s">
        <v>29</v>
      </c>
      <c r="K93" t="s">
        <v>19</v>
      </c>
      <c r="M93" t="s">
        <v>29</v>
      </c>
      <c r="N93" s="8">
        <f t="shared" si="9"/>
        <v>3161</v>
      </c>
      <c r="O93" s="8"/>
      <c r="P93" s="8">
        <f t="shared" si="11"/>
        <v>4.1912570986848124E-3</v>
      </c>
    </row>
    <row r="94" spans="1:16" x14ac:dyDescent="0.25">
      <c r="A94">
        <v>97</v>
      </c>
      <c r="B94">
        <v>43</v>
      </c>
      <c r="C94">
        <v>12</v>
      </c>
      <c r="D94">
        <v>165</v>
      </c>
      <c r="E94">
        <v>159</v>
      </c>
      <c r="F94">
        <v>161</v>
      </c>
      <c r="G94">
        <f t="shared" si="7"/>
        <v>485</v>
      </c>
      <c r="H94">
        <v>485</v>
      </c>
      <c r="I94">
        <f t="shared" si="8"/>
        <v>6.4307487910855233E-4</v>
      </c>
      <c r="J94" t="s">
        <v>29</v>
      </c>
      <c r="K94" t="s">
        <v>19</v>
      </c>
      <c r="L94"/>
      <c r="M94" t="s">
        <v>29</v>
      </c>
      <c r="N94" s="8">
        <f t="shared" si="9"/>
        <v>3646</v>
      </c>
      <c r="P94" s="8">
        <f t="shared" si="11"/>
        <v>4.8343319777933644E-3</v>
      </c>
    </row>
    <row r="95" spans="1:16" customFormat="1" x14ac:dyDescent="0.25">
      <c r="A95">
        <v>98</v>
      </c>
      <c r="B95">
        <v>44</v>
      </c>
      <c r="C95">
        <v>12</v>
      </c>
      <c r="D95">
        <v>151</v>
      </c>
      <c r="E95">
        <v>149</v>
      </c>
      <c r="F95">
        <v>154</v>
      </c>
      <c r="G95">
        <f t="shared" si="7"/>
        <v>454</v>
      </c>
      <c r="H95">
        <v>454</v>
      </c>
      <c r="I95">
        <f t="shared" si="8"/>
        <v>6.0197112394903666E-4</v>
      </c>
      <c r="J95" t="s">
        <v>18</v>
      </c>
      <c r="K95" t="s">
        <v>19</v>
      </c>
      <c r="M95" t="s">
        <v>29</v>
      </c>
      <c r="N95" s="8">
        <f t="shared" si="9"/>
        <v>4100</v>
      </c>
      <c r="O95" s="8"/>
      <c r="P95" s="8">
        <f t="shared" si="11"/>
        <v>5.4363031017424009E-3</v>
      </c>
    </row>
    <row r="96" spans="1:16" x14ac:dyDescent="0.25">
      <c r="A96">
        <v>103</v>
      </c>
      <c r="B96">
        <v>49</v>
      </c>
      <c r="C96" s="8">
        <v>12</v>
      </c>
      <c r="D96">
        <v>121</v>
      </c>
      <c r="E96">
        <v>145</v>
      </c>
      <c r="F96">
        <v>142</v>
      </c>
      <c r="G96" s="8">
        <f t="shared" si="7"/>
        <v>408</v>
      </c>
      <c r="H96">
        <v>408</v>
      </c>
      <c r="I96" s="8">
        <f t="shared" si="8"/>
        <v>5.409784550026585E-4</v>
      </c>
      <c r="J96" t="s">
        <v>29</v>
      </c>
      <c r="K96" t="s">
        <v>19</v>
      </c>
      <c r="L96"/>
      <c r="M96" t="s">
        <v>29</v>
      </c>
      <c r="N96" s="8">
        <f t="shared" si="9"/>
        <v>4508</v>
      </c>
      <c r="P96" s="8">
        <f t="shared" si="11"/>
        <v>5.977281556745059E-3</v>
      </c>
    </row>
    <row r="97" spans="1:16" x14ac:dyDescent="0.25">
      <c r="A97">
        <v>122</v>
      </c>
      <c r="B97">
        <v>67</v>
      </c>
      <c r="C97">
        <v>12</v>
      </c>
      <c r="D97">
        <v>65</v>
      </c>
      <c r="E97">
        <v>71</v>
      </c>
      <c r="F97">
        <v>62</v>
      </c>
      <c r="G97">
        <f t="shared" si="7"/>
        <v>198</v>
      </c>
      <c r="H97">
        <v>198</v>
      </c>
      <c r="I97">
        <f t="shared" si="8"/>
        <v>2.6253366198658427E-4</v>
      </c>
      <c r="J97" t="s">
        <v>29</v>
      </c>
      <c r="K97" t="s">
        <v>19</v>
      </c>
      <c r="L97"/>
      <c r="M97" t="s">
        <v>29</v>
      </c>
      <c r="N97" s="8">
        <f t="shared" si="9"/>
        <v>4706</v>
      </c>
      <c r="O97" s="8">
        <f t="shared" si="10"/>
        <v>4706</v>
      </c>
      <c r="P97" s="8">
        <f t="shared" si="11"/>
        <v>6.2398152187316432E-3</v>
      </c>
    </row>
    <row r="98" spans="1:16" customFormat="1" x14ac:dyDescent="0.25">
      <c r="A98">
        <v>57</v>
      </c>
      <c r="B98">
        <v>14</v>
      </c>
      <c r="C98">
        <v>14</v>
      </c>
      <c r="D98">
        <v>816</v>
      </c>
      <c r="E98">
        <v>829</v>
      </c>
      <c r="F98">
        <v>697</v>
      </c>
      <c r="G98">
        <f t="shared" si="7"/>
        <v>2342</v>
      </c>
      <c r="H98">
        <v>2342</v>
      </c>
      <c r="I98">
        <f t="shared" si="8"/>
        <v>3.1053224059221229E-3</v>
      </c>
      <c r="J98" t="s">
        <v>27</v>
      </c>
      <c r="K98" t="s">
        <v>12</v>
      </c>
      <c r="M98" t="s">
        <v>27</v>
      </c>
      <c r="N98" s="8">
        <f t="shared" si="9"/>
        <v>2342</v>
      </c>
      <c r="O98" s="8">
        <f t="shared" si="10"/>
        <v>2342</v>
      </c>
      <c r="P98" s="8">
        <f t="shared" si="11"/>
        <v>3.1053224059221229E-3</v>
      </c>
    </row>
    <row r="99" spans="1:16" customFormat="1" x14ac:dyDescent="0.25">
      <c r="A99">
        <v>58</v>
      </c>
      <c r="B99">
        <v>15</v>
      </c>
      <c r="C99" s="8">
        <v>15</v>
      </c>
      <c r="D99">
        <v>728</v>
      </c>
      <c r="E99">
        <v>787</v>
      </c>
      <c r="F99">
        <v>779</v>
      </c>
      <c r="G99" s="8">
        <f t="shared" si="7"/>
        <v>2294</v>
      </c>
      <c r="H99">
        <v>2294</v>
      </c>
      <c r="I99" s="8">
        <f t="shared" si="8"/>
        <v>3.0416778818041631E-3</v>
      </c>
      <c r="J99" t="s">
        <v>22</v>
      </c>
      <c r="K99" t="s">
        <v>23</v>
      </c>
      <c r="L99" t="s">
        <v>63</v>
      </c>
      <c r="M99" t="s">
        <v>22</v>
      </c>
      <c r="N99" s="8">
        <f t="shared" si="9"/>
        <v>2294</v>
      </c>
      <c r="O99" s="8">
        <f t="shared" si="10"/>
        <v>2294</v>
      </c>
      <c r="P99" s="8">
        <f t="shared" si="11"/>
        <v>3.0416778818041631E-3</v>
      </c>
    </row>
    <row r="100" spans="1:16" x14ac:dyDescent="0.25">
      <c r="A100">
        <v>60</v>
      </c>
      <c r="B100">
        <v>16</v>
      </c>
      <c r="C100">
        <v>16</v>
      </c>
      <c r="D100">
        <v>774</v>
      </c>
      <c r="E100">
        <v>687</v>
      </c>
      <c r="F100">
        <v>707</v>
      </c>
      <c r="G100">
        <f t="shared" si="7"/>
        <v>2168</v>
      </c>
      <c r="H100">
        <v>2168</v>
      </c>
      <c r="I100">
        <f t="shared" si="8"/>
        <v>2.8746110059945187E-3</v>
      </c>
      <c r="J100" t="s">
        <v>18</v>
      </c>
      <c r="K100" t="s">
        <v>19</v>
      </c>
      <c r="L100" t="s">
        <v>64</v>
      </c>
      <c r="M100" s="8" t="s">
        <v>72</v>
      </c>
      <c r="N100" s="8">
        <f t="shared" si="9"/>
        <v>2168</v>
      </c>
      <c r="P100" s="8">
        <f t="shared" si="11"/>
        <v>2.8746110059945187E-3</v>
      </c>
    </row>
    <row r="101" spans="1:16" customFormat="1" x14ac:dyDescent="0.25">
      <c r="A101">
        <v>70</v>
      </c>
      <c r="B101">
        <v>22</v>
      </c>
      <c r="C101">
        <v>16</v>
      </c>
      <c r="D101">
        <v>571</v>
      </c>
      <c r="E101">
        <v>548</v>
      </c>
      <c r="F101">
        <v>530</v>
      </c>
      <c r="G101">
        <f t="shared" si="7"/>
        <v>1649</v>
      </c>
      <c r="H101">
        <v>1649</v>
      </c>
      <c r="I101">
        <f t="shared" si="8"/>
        <v>2.1864545889690779E-3</v>
      </c>
      <c r="J101" t="s">
        <v>18</v>
      </c>
      <c r="K101" t="s">
        <v>19</v>
      </c>
      <c r="L101" t="s">
        <v>65</v>
      </c>
      <c r="M101" s="8" t="s">
        <v>72</v>
      </c>
      <c r="N101" s="8">
        <f t="shared" si="9"/>
        <v>3817</v>
      </c>
      <c r="O101" s="8">
        <f t="shared" si="10"/>
        <v>3817</v>
      </c>
      <c r="P101" s="8">
        <f t="shared" si="11"/>
        <v>5.0610655949635966E-3</v>
      </c>
    </row>
    <row r="102" spans="1:16" customFormat="1" x14ac:dyDescent="0.25">
      <c r="A102">
        <v>69</v>
      </c>
      <c r="B102">
        <v>21</v>
      </c>
      <c r="C102">
        <v>21</v>
      </c>
      <c r="D102">
        <v>559</v>
      </c>
      <c r="E102">
        <v>537</v>
      </c>
      <c r="F102">
        <v>577</v>
      </c>
      <c r="G102">
        <f t="shared" si="7"/>
        <v>1673</v>
      </c>
      <c r="H102">
        <v>1673</v>
      </c>
      <c r="I102">
        <f t="shared" si="8"/>
        <v>2.2182768510280578E-3</v>
      </c>
      <c r="J102" t="s">
        <v>24</v>
      </c>
      <c r="K102" t="s">
        <v>19</v>
      </c>
      <c r="M102" t="s">
        <v>24</v>
      </c>
      <c r="N102" s="8">
        <f t="shared" si="9"/>
        <v>1673</v>
      </c>
      <c r="O102" s="8">
        <f t="shared" si="10"/>
        <v>1673</v>
      </c>
      <c r="P102" s="8">
        <f t="shared" si="11"/>
        <v>2.2182768510280578E-3</v>
      </c>
    </row>
    <row r="103" spans="1:16" customFormat="1" x14ac:dyDescent="0.25">
      <c r="A103">
        <v>86</v>
      </c>
      <c r="B103">
        <v>25</v>
      </c>
      <c r="C103" s="10">
        <v>25</v>
      </c>
      <c r="D103">
        <v>320</v>
      </c>
      <c r="E103">
        <v>362</v>
      </c>
      <c r="F103">
        <v>334</v>
      </c>
      <c r="G103" s="8">
        <f t="shared" ref="G103:G134" si="12">D103+E103+F103</f>
        <v>1016</v>
      </c>
      <c r="H103">
        <v>1016</v>
      </c>
      <c r="I103" s="8">
        <f t="shared" ref="I103:I134" si="13">H103/$F$1</f>
        <v>1.3471424271634829E-3</v>
      </c>
      <c r="J103" t="s">
        <v>18</v>
      </c>
      <c r="K103" t="s">
        <v>19</v>
      </c>
      <c r="M103" t="s">
        <v>2</v>
      </c>
      <c r="N103" s="8">
        <f t="shared" si="9"/>
        <v>1016</v>
      </c>
      <c r="O103" s="8"/>
      <c r="P103" s="8">
        <f t="shared" si="11"/>
        <v>1.3471424271634829E-3</v>
      </c>
    </row>
    <row r="104" spans="1:16" customFormat="1" x14ac:dyDescent="0.25">
      <c r="A104">
        <v>104</v>
      </c>
      <c r="B104">
        <v>25</v>
      </c>
      <c r="C104" s="10">
        <v>25</v>
      </c>
      <c r="D104">
        <v>124</v>
      </c>
      <c r="E104">
        <v>142</v>
      </c>
      <c r="F104">
        <v>131</v>
      </c>
      <c r="G104">
        <f t="shared" si="12"/>
        <v>397</v>
      </c>
      <c r="H104">
        <v>397</v>
      </c>
      <c r="I104">
        <f t="shared" si="13"/>
        <v>5.2639325155895932E-4</v>
      </c>
      <c r="J104" t="s">
        <v>18</v>
      </c>
      <c r="K104" t="s">
        <v>19</v>
      </c>
      <c r="M104" t="s">
        <v>2</v>
      </c>
      <c r="N104" s="8">
        <f t="shared" si="9"/>
        <v>1413</v>
      </c>
      <c r="O104" s="8">
        <f t="shared" si="10"/>
        <v>1413</v>
      </c>
      <c r="P104" s="8">
        <f t="shared" si="11"/>
        <v>1.8735356787224424E-3</v>
      </c>
    </row>
    <row r="105" spans="1:16" customFormat="1" x14ac:dyDescent="0.25">
      <c r="A105">
        <v>78</v>
      </c>
      <c r="B105">
        <v>28</v>
      </c>
      <c r="C105">
        <v>28</v>
      </c>
      <c r="D105">
        <v>384</v>
      </c>
      <c r="E105">
        <v>442</v>
      </c>
      <c r="F105">
        <v>478</v>
      </c>
      <c r="G105">
        <f t="shared" si="12"/>
        <v>1304</v>
      </c>
      <c r="H105">
        <v>1304</v>
      </c>
      <c r="I105">
        <f t="shared" si="13"/>
        <v>1.7290095718712419E-3</v>
      </c>
      <c r="J105" t="s">
        <v>18</v>
      </c>
      <c r="K105" t="s">
        <v>19</v>
      </c>
      <c r="M105" t="s">
        <v>2</v>
      </c>
      <c r="N105" s="8">
        <f t="shared" si="9"/>
        <v>1304</v>
      </c>
      <c r="O105" s="8">
        <f t="shared" si="10"/>
        <v>1304</v>
      </c>
      <c r="P105" s="8">
        <f t="shared" si="11"/>
        <v>1.7290095718712419E-3</v>
      </c>
    </row>
    <row r="106" spans="1:16" customFormat="1" x14ac:dyDescent="0.25">
      <c r="A106">
        <v>79</v>
      </c>
      <c r="B106">
        <v>29</v>
      </c>
      <c r="C106">
        <v>29</v>
      </c>
      <c r="D106">
        <v>418</v>
      </c>
      <c r="E106">
        <v>437</v>
      </c>
      <c r="F106">
        <v>410</v>
      </c>
      <c r="G106">
        <f t="shared" si="12"/>
        <v>1265</v>
      </c>
      <c r="H106">
        <v>1265</v>
      </c>
      <c r="I106">
        <f t="shared" si="13"/>
        <v>1.6772983960253996E-3</v>
      </c>
      <c r="J106" t="s">
        <v>18</v>
      </c>
      <c r="K106" t="s">
        <v>19</v>
      </c>
      <c r="M106" t="s">
        <v>2</v>
      </c>
      <c r="N106" s="8">
        <f t="shared" si="9"/>
        <v>1265</v>
      </c>
      <c r="O106" s="8">
        <f t="shared" si="10"/>
        <v>1265</v>
      </c>
      <c r="P106" s="8">
        <f t="shared" si="11"/>
        <v>1.6772983960253996E-3</v>
      </c>
    </row>
    <row r="107" spans="1:16" x14ac:dyDescent="0.25">
      <c r="A107">
        <v>82</v>
      </c>
      <c r="B107">
        <v>30</v>
      </c>
      <c r="C107" s="8">
        <v>30</v>
      </c>
      <c r="D107">
        <v>375</v>
      </c>
      <c r="E107">
        <v>380</v>
      </c>
      <c r="F107">
        <v>374</v>
      </c>
      <c r="G107" s="8">
        <f t="shared" si="12"/>
        <v>1129</v>
      </c>
      <c r="H107">
        <v>1129</v>
      </c>
      <c r="I107" s="8">
        <f t="shared" si="13"/>
        <v>1.4969722443578467E-3</v>
      </c>
      <c r="J107" t="s">
        <v>26</v>
      </c>
      <c r="K107" t="s">
        <v>19</v>
      </c>
      <c r="L107"/>
      <c r="M107" t="s">
        <v>26</v>
      </c>
      <c r="N107" s="8">
        <f t="shared" si="9"/>
        <v>1129</v>
      </c>
      <c r="P107" s="8">
        <f t="shared" si="11"/>
        <v>1.4969722443578467E-3</v>
      </c>
    </row>
    <row r="108" spans="1:16" customFormat="1" x14ac:dyDescent="0.25">
      <c r="A108">
        <v>145</v>
      </c>
      <c r="B108">
        <v>30</v>
      </c>
      <c r="C108" s="10">
        <v>30</v>
      </c>
      <c r="D108">
        <v>33</v>
      </c>
      <c r="E108">
        <v>49</v>
      </c>
      <c r="F108">
        <v>43</v>
      </c>
      <c r="G108" s="8">
        <f t="shared" si="12"/>
        <v>125</v>
      </c>
      <c r="H108">
        <v>125</v>
      </c>
      <c r="I108" s="8">
        <f t="shared" si="13"/>
        <v>1.6574094822385371E-4</v>
      </c>
      <c r="J108" t="s">
        <v>26</v>
      </c>
      <c r="K108" t="s">
        <v>19</v>
      </c>
      <c r="L108" s="8"/>
      <c r="M108" t="s">
        <v>26</v>
      </c>
      <c r="N108" s="8">
        <f t="shared" si="9"/>
        <v>1254</v>
      </c>
      <c r="O108" s="8">
        <f t="shared" si="10"/>
        <v>1254</v>
      </c>
      <c r="P108" s="8">
        <f t="shared" si="11"/>
        <v>1.6627131925817005E-3</v>
      </c>
    </row>
    <row r="109" spans="1:16" x14ac:dyDescent="0.25">
      <c r="A109">
        <v>84</v>
      </c>
      <c r="B109">
        <v>32</v>
      </c>
      <c r="C109" s="10">
        <v>32</v>
      </c>
      <c r="D109">
        <v>356</v>
      </c>
      <c r="E109">
        <v>340</v>
      </c>
      <c r="F109">
        <v>340</v>
      </c>
      <c r="G109">
        <f t="shared" si="12"/>
        <v>1036</v>
      </c>
      <c r="H109">
        <v>1036</v>
      </c>
      <c r="I109">
        <f t="shared" si="13"/>
        <v>1.3736609788792995E-3</v>
      </c>
      <c r="J109" t="s">
        <v>18</v>
      </c>
      <c r="K109" t="s">
        <v>19</v>
      </c>
      <c r="L109" s="8" t="s">
        <v>66</v>
      </c>
      <c r="M109" s="8" t="s">
        <v>37</v>
      </c>
      <c r="N109" s="8">
        <f t="shared" si="9"/>
        <v>1036</v>
      </c>
      <c r="O109" s="8">
        <f t="shared" si="10"/>
        <v>1036</v>
      </c>
      <c r="P109" s="8">
        <f t="shared" si="11"/>
        <v>1.3736609788792995E-3</v>
      </c>
    </row>
    <row r="110" spans="1:16" customFormat="1" x14ac:dyDescent="0.25">
      <c r="A110">
        <v>85</v>
      </c>
      <c r="B110">
        <v>33</v>
      </c>
      <c r="C110" s="10">
        <v>33</v>
      </c>
      <c r="D110">
        <v>348</v>
      </c>
      <c r="E110">
        <v>375</v>
      </c>
      <c r="F110">
        <v>310</v>
      </c>
      <c r="G110">
        <f t="shared" si="12"/>
        <v>1033</v>
      </c>
      <c r="H110">
        <v>1033</v>
      </c>
      <c r="I110">
        <f t="shared" si="13"/>
        <v>1.3696831961219271E-3</v>
      </c>
      <c r="J110" t="s">
        <v>18</v>
      </c>
      <c r="K110" t="s">
        <v>19</v>
      </c>
      <c r="M110" t="s">
        <v>2</v>
      </c>
      <c r="N110" s="8">
        <f t="shared" si="9"/>
        <v>1033</v>
      </c>
      <c r="O110" s="8">
        <f t="shared" si="10"/>
        <v>1033</v>
      </c>
      <c r="P110" s="8">
        <f t="shared" si="11"/>
        <v>1.3696831961219271E-3</v>
      </c>
    </row>
    <row r="111" spans="1:16" customFormat="1" x14ac:dyDescent="0.25">
      <c r="A111">
        <v>88</v>
      </c>
      <c r="B111">
        <v>34</v>
      </c>
      <c r="C111" s="10">
        <v>34</v>
      </c>
      <c r="D111">
        <v>304</v>
      </c>
      <c r="E111">
        <v>316</v>
      </c>
      <c r="F111">
        <v>300</v>
      </c>
      <c r="G111" s="8">
        <f t="shared" si="12"/>
        <v>920</v>
      </c>
      <c r="H111">
        <v>920</v>
      </c>
      <c r="I111" s="8">
        <f t="shared" si="13"/>
        <v>1.2198533789275633E-3</v>
      </c>
      <c r="J111" t="s">
        <v>26</v>
      </c>
      <c r="K111" t="s">
        <v>19</v>
      </c>
      <c r="L111" s="8"/>
      <c r="M111" t="s">
        <v>26</v>
      </c>
      <c r="N111" s="8">
        <f t="shared" si="9"/>
        <v>920</v>
      </c>
      <c r="O111" s="8">
        <f t="shared" si="10"/>
        <v>920</v>
      </c>
      <c r="P111" s="8">
        <f t="shared" si="11"/>
        <v>1.2198533789275633E-3</v>
      </c>
    </row>
    <row r="112" spans="1:16" customFormat="1" x14ac:dyDescent="0.25">
      <c r="A112">
        <v>90</v>
      </c>
      <c r="B112">
        <v>36</v>
      </c>
      <c r="C112" s="10">
        <v>36</v>
      </c>
      <c r="D112">
        <v>241</v>
      </c>
      <c r="E112">
        <v>260</v>
      </c>
      <c r="F112">
        <v>231</v>
      </c>
      <c r="G112" s="8">
        <f t="shared" si="12"/>
        <v>732</v>
      </c>
      <c r="H112">
        <v>732</v>
      </c>
      <c r="I112" s="8">
        <f t="shared" si="13"/>
        <v>9.7057899279888731E-4</v>
      </c>
      <c r="J112" t="s">
        <v>18</v>
      </c>
      <c r="K112" t="s">
        <v>19</v>
      </c>
      <c r="M112" t="s">
        <v>2</v>
      </c>
      <c r="N112" s="8">
        <f t="shared" si="9"/>
        <v>732</v>
      </c>
      <c r="O112" s="8">
        <f t="shared" si="10"/>
        <v>732</v>
      </c>
      <c r="P112" s="8">
        <f t="shared" si="11"/>
        <v>9.7057899279888731E-4</v>
      </c>
    </row>
    <row r="113" spans="1:16" x14ac:dyDescent="0.25">
      <c r="A113">
        <v>95</v>
      </c>
      <c r="B113">
        <v>41</v>
      </c>
      <c r="C113" s="10">
        <v>41</v>
      </c>
      <c r="D113">
        <v>210</v>
      </c>
      <c r="E113">
        <v>182</v>
      </c>
      <c r="F113">
        <v>184</v>
      </c>
      <c r="G113">
        <f t="shared" si="12"/>
        <v>576</v>
      </c>
      <c r="H113">
        <v>576</v>
      </c>
      <c r="I113">
        <f t="shared" si="13"/>
        <v>7.6373428941551788E-4</v>
      </c>
      <c r="J113" t="s">
        <v>18</v>
      </c>
      <c r="K113" t="s">
        <v>19</v>
      </c>
      <c r="L113"/>
      <c r="M113" t="s">
        <v>58</v>
      </c>
      <c r="N113" s="8">
        <f t="shared" si="9"/>
        <v>576</v>
      </c>
      <c r="P113" s="8">
        <f t="shared" si="11"/>
        <v>7.6373428941551788E-4</v>
      </c>
    </row>
    <row r="114" spans="1:16" x14ac:dyDescent="0.25">
      <c r="A114">
        <v>144</v>
      </c>
      <c r="B114">
        <v>89</v>
      </c>
      <c r="C114" s="8">
        <v>41</v>
      </c>
      <c r="D114">
        <v>51</v>
      </c>
      <c r="E114">
        <v>43</v>
      </c>
      <c r="F114">
        <v>32</v>
      </c>
      <c r="G114" s="8">
        <f t="shared" si="12"/>
        <v>126</v>
      </c>
      <c r="H114">
        <v>126</v>
      </c>
      <c r="I114" s="8">
        <f t="shared" si="13"/>
        <v>1.6706687580964454E-4</v>
      </c>
      <c r="J114" t="s">
        <v>18</v>
      </c>
      <c r="K114" t="s">
        <v>19</v>
      </c>
      <c r="M114" t="s">
        <v>58</v>
      </c>
      <c r="N114" s="8">
        <f t="shared" si="9"/>
        <v>702</v>
      </c>
      <c r="P114" s="8">
        <f t="shared" si="11"/>
        <v>9.3080116522516242E-4</v>
      </c>
    </row>
    <row r="115" spans="1:16" x14ac:dyDescent="0.25">
      <c r="A115">
        <v>168</v>
      </c>
      <c r="B115">
        <v>112</v>
      </c>
      <c r="C115" s="8">
        <v>41</v>
      </c>
      <c r="D115">
        <v>27</v>
      </c>
      <c r="E115">
        <v>22</v>
      </c>
      <c r="F115">
        <v>41</v>
      </c>
      <c r="G115" s="8">
        <f t="shared" si="12"/>
        <v>90</v>
      </c>
      <c r="H115">
        <v>90</v>
      </c>
      <c r="I115" s="8">
        <f t="shared" si="13"/>
        <v>1.1933348272117467E-4</v>
      </c>
      <c r="J115" t="s">
        <v>58</v>
      </c>
      <c r="K115" t="s">
        <v>19</v>
      </c>
      <c r="M115" t="s">
        <v>58</v>
      </c>
      <c r="N115" s="8">
        <f t="shared" si="9"/>
        <v>792</v>
      </c>
      <c r="O115" s="8">
        <f t="shared" si="10"/>
        <v>792</v>
      </c>
      <c r="P115" s="8">
        <f t="shared" si="11"/>
        <v>1.0501346479463371E-3</v>
      </c>
    </row>
    <row r="116" spans="1:16" x14ac:dyDescent="0.25">
      <c r="A116">
        <v>96</v>
      </c>
      <c r="B116">
        <v>42</v>
      </c>
      <c r="C116">
        <v>42</v>
      </c>
      <c r="D116">
        <v>153</v>
      </c>
      <c r="E116">
        <v>178</v>
      </c>
      <c r="F116">
        <v>210</v>
      </c>
      <c r="G116">
        <f t="shared" si="12"/>
        <v>541</v>
      </c>
      <c r="H116">
        <v>541</v>
      </c>
      <c r="I116">
        <f t="shared" si="13"/>
        <v>7.1732682391283879E-4</v>
      </c>
      <c r="J116" t="s">
        <v>28</v>
      </c>
      <c r="K116" t="s">
        <v>19</v>
      </c>
      <c r="L116"/>
      <c r="M116" t="s">
        <v>28</v>
      </c>
      <c r="N116" s="8">
        <f t="shared" si="9"/>
        <v>541</v>
      </c>
    </row>
    <row r="117" spans="1:16" x14ac:dyDescent="0.25">
      <c r="A117">
        <v>106</v>
      </c>
      <c r="B117">
        <v>51</v>
      </c>
      <c r="C117">
        <v>42</v>
      </c>
      <c r="D117">
        <v>111</v>
      </c>
      <c r="E117">
        <v>102</v>
      </c>
      <c r="F117">
        <v>123</v>
      </c>
      <c r="G117">
        <f t="shared" si="12"/>
        <v>336</v>
      </c>
      <c r="H117">
        <v>336</v>
      </c>
      <c r="I117">
        <f t="shared" si="13"/>
        <v>4.4551166882571876E-4</v>
      </c>
      <c r="J117" t="s">
        <v>28</v>
      </c>
      <c r="K117" t="s">
        <v>19</v>
      </c>
      <c r="M117" t="s">
        <v>28</v>
      </c>
      <c r="N117" s="8">
        <f t="shared" si="9"/>
        <v>877</v>
      </c>
    </row>
    <row r="118" spans="1:16" x14ac:dyDescent="0.25">
      <c r="A118">
        <v>108</v>
      </c>
      <c r="B118">
        <v>53</v>
      </c>
      <c r="C118">
        <v>42</v>
      </c>
      <c r="D118">
        <v>105</v>
      </c>
      <c r="E118">
        <v>94</v>
      </c>
      <c r="F118">
        <v>105</v>
      </c>
      <c r="G118" s="8">
        <f t="shared" si="12"/>
        <v>304</v>
      </c>
      <c r="H118">
        <v>304</v>
      </c>
      <c r="I118" s="8">
        <f t="shared" si="13"/>
        <v>4.0308198608041221E-4</v>
      </c>
      <c r="J118" t="s">
        <v>28</v>
      </c>
      <c r="K118" t="s">
        <v>19</v>
      </c>
      <c r="M118" t="s">
        <v>28</v>
      </c>
      <c r="N118" s="8">
        <f t="shared" si="9"/>
        <v>1181</v>
      </c>
    </row>
    <row r="119" spans="1:16" x14ac:dyDescent="0.25">
      <c r="A119">
        <v>110</v>
      </c>
      <c r="B119">
        <v>55</v>
      </c>
      <c r="C119">
        <v>42</v>
      </c>
      <c r="D119">
        <v>88</v>
      </c>
      <c r="E119">
        <v>99</v>
      </c>
      <c r="F119">
        <v>108</v>
      </c>
      <c r="G119" s="8">
        <f t="shared" si="12"/>
        <v>295</v>
      </c>
      <c r="H119">
        <v>295</v>
      </c>
      <c r="I119" s="8">
        <f t="shared" si="13"/>
        <v>3.9114863780829475E-4</v>
      </c>
      <c r="J119" t="s">
        <v>28</v>
      </c>
      <c r="K119" t="s">
        <v>19</v>
      </c>
      <c r="M119" t="s">
        <v>28</v>
      </c>
      <c r="N119" s="8">
        <f t="shared" si="9"/>
        <v>1476</v>
      </c>
    </row>
    <row r="120" spans="1:16" x14ac:dyDescent="0.25">
      <c r="A120">
        <v>117</v>
      </c>
      <c r="B120">
        <v>62</v>
      </c>
      <c r="C120">
        <v>42</v>
      </c>
      <c r="D120">
        <v>74</v>
      </c>
      <c r="E120">
        <v>87</v>
      </c>
      <c r="F120">
        <v>76</v>
      </c>
      <c r="G120">
        <f t="shared" si="12"/>
        <v>237</v>
      </c>
      <c r="H120">
        <v>237</v>
      </c>
      <c r="I120">
        <f t="shared" si="13"/>
        <v>3.1424483783242663E-4</v>
      </c>
      <c r="J120" t="s">
        <v>28</v>
      </c>
      <c r="K120" t="s">
        <v>19</v>
      </c>
      <c r="M120" t="s">
        <v>28</v>
      </c>
      <c r="N120" s="8">
        <f t="shared" si="9"/>
        <v>1713</v>
      </c>
    </row>
    <row r="121" spans="1:16" customFormat="1" x14ac:dyDescent="0.25">
      <c r="A121">
        <v>118</v>
      </c>
      <c r="B121">
        <v>63</v>
      </c>
      <c r="C121">
        <v>42</v>
      </c>
      <c r="D121">
        <v>65</v>
      </c>
      <c r="E121">
        <v>79</v>
      </c>
      <c r="F121">
        <v>87</v>
      </c>
      <c r="G121" s="8">
        <f t="shared" si="12"/>
        <v>231</v>
      </c>
      <c r="H121">
        <v>231</v>
      </c>
      <c r="I121" s="8">
        <f t="shared" si="13"/>
        <v>3.0628927231768165E-4</v>
      </c>
      <c r="J121" t="s">
        <v>28</v>
      </c>
      <c r="K121" t="s">
        <v>19</v>
      </c>
      <c r="M121" t="s">
        <v>28</v>
      </c>
      <c r="N121" s="8">
        <f t="shared" si="9"/>
        <v>1944</v>
      </c>
      <c r="O121" s="8"/>
      <c r="P121" s="8"/>
    </row>
    <row r="122" spans="1:16" x14ac:dyDescent="0.25">
      <c r="A122">
        <v>124</v>
      </c>
      <c r="B122">
        <v>69</v>
      </c>
      <c r="C122">
        <v>42</v>
      </c>
      <c r="D122">
        <v>62</v>
      </c>
      <c r="E122">
        <v>55</v>
      </c>
      <c r="F122">
        <v>74</v>
      </c>
      <c r="G122">
        <f t="shared" si="12"/>
        <v>191</v>
      </c>
      <c r="H122">
        <v>191</v>
      </c>
      <c r="I122">
        <f t="shared" si="13"/>
        <v>2.5325216888604846E-4</v>
      </c>
      <c r="J122" t="s">
        <v>28</v>
      </c>
      <c r="K122" t="s">
        <v>19</v>
      </c>
      <c r="L122"/>
      <c r="M122" t="s">
        <v>28</v>
      </c>
      <c r="N122" s="8">
        <f t="shared" si="9"/>
        <v>2135</v>
      </c>
    </row>
    <row r="123" spans="1:16" customFormat="1" x14ac:dyDescent="0.25">
      <c r="A123">
        <v>125</v>
      </c>
      <c r="B123">
        <v>70</v>
      </c>
      <c r="C123">
        <v>42</v>
      </c>
      <c r="D123">
        <v>77</v>
      </c>
      <c r="E123">
        <v>52</v>
      </c>
      <c r="F123">
        <v>60</v>
      </c>
      <c r="G123">
        <f t="shared" si="12"/>
        <v>189</v>
      </c>
      <c r="H123">
        <v>189</v>
      </c>
      <c r="I123">
        <f t="shared" si="13"/>
        <v>2.506003137144668E-4</v>
      </c>
      <c r="J123" t="s">
        <v>28</v>
      </c>
      <c r="K123" t="s">
        <v>19</v>
      </c>
      <c r="M123" t="s">
        <v>28</v>
      </c>
      <c r="N123" s="8">
        <f t="shared" si="9"/>
        <v>2324</v>
      </c>
      <c r="O123" s="8"/>
      <c r="P123" s="8"/>
    </row>
    <row r="124" spans="1:16" x14ac:dyDescent="0.25">
      <c r="A124">
        <v>135</v>
      </c>
      <c r="B124">
        <v>80</v>
      </c>
      <c r="C124">
        <v>42</v>
      </c>
      <c r="D124">
        <v>55</v>
      </c>
      <c r="E124">
        <v>42</v>
      </c>
      <c r="F124">
        <v>50</v>
      </c>
      <c r="G124" s="8">
        <f t="shared" si="12"/>
        <v>147</v>
      </c>
      <c r="H124">
        <v>147</v>
      </c>
      <c r="I124" s="8">
        <f t="shared" si="13"/>
        <v>1.9491135511125196E-4</v>
      </c>
      <c r="J124" t="s">
        <v>28</v>
      </c>
      <c r="K124" t="s">
        <v>19</v>
      </c>
      <c r="M124" t="s">
        <v>28</v>
      </c>
      <c r="N124" s="8">
        <f t="shared" si="9"/>
        <v>2471</v>
      </c>
    </row>
    <row r="125" spans="1:16" customFormat="1" x14ac:dyDescent="0.25">
      <c r="A125">
        <v>137</v>
      </c>
      <c r="B125">
        <v>82</v>
      </c>
      <c r="C125">
        <v>42</v>
      </c>
      <c r="D125">
        <v>64</v>
      </c>
      <c r="E125">
        <v>31</v>
      </c>
      <c r="F125">
        <v>51</v>
      </c>
      <c r="G125" s="8">
        <f t="shared" si="12"/>
        <v>146</v>
      </c>
      <c r="H125">
        <v>146</v>
      </c>
      <c r="I125" s="8">
        <f t="shared" si="13"/>
        <v>1.9358542752546113E-4</v>
      </c>
      <c r="J125" t="s">
        <v>28</v>
      </c>
      <c r="K125" t="s">
        <v>19</v>
      </c>
      <c r="L125" s="8"/>
      <c r="M125" t="s">
        <v>28</v>
      </c>
      <c r="N125" s="8">
        <f t="shared" si="9"/>
        <v>2617</v>
      </c>
      <c r="O125" s="8"/>
      <c r="P125" s="8"/>
    </row>
    <row r="126" spans="1:16" customFormat="1" x14ac:dyDescent="0.25">
      <c r="A126">
        <v>156</v>
      </c>
      <c r="B126">
        <v>100</v>
      </c>
      <c r="C126">
        <v>42</v>
      </c>
      <c r="D126">
        <v>34</v>
      </c>
      <c r="E126">
        <v>34</v>
      </c>
      <c r="F126">
        <v>37</v>
      </c>
      <c r="G126" s="8">
        <f t="shared" si="12"/>
        <v>105</v>
      </c>
      <c r="H126">
        <v>105</v>
      </c>
      <c r="I126" s="8">
        <f t="shared" si="13"/>
        <v>1.3922239650803711E-4</v>
      </c>
      <c r="J126" t="s">
        <v>28</v>
      </c>
      <c r="K126" t="s">
        <v>19</v>
      </c>
      <c r="L126" s="8"/>
      <c r="M126" t="s">
        <v>28</v>
      </c>
      <c r="N126" s="8">
        <f t="shared" si="9"/>
        <v>2722</v>
      </c>
      <c r="O126" s="8"/>
      <c r="P126" s="8"/>
    </row>
    <row r="127" spans="1:16" customFormat="1" x14ac:dyDescent="0.25">
      <c r="A127">
        <v>160</v>
      </c>
      <c r="B127">
        <v>104</v>
      </c>
      <c r="C127">
        <v>42</v>
      </c>
      <c r="D127">
        <v>36</v>
      </c>
      <c r="E127">
        <v>39</v>
      </c>
      <c r="F127">
        <v>25</v>
      </c>
      <c r="G127" s="8">
        <f t="shared" si="12"/>
        <v>100</v>
      </c>
      <c r="H127">
        <v>100</v>
      </c>
      <c r="I127" s="8">
        <f t="shared" si="13"/>
        <v>1.3259275857908297E-4</v>
      </c>
      <c r="J127" t="s">
        <v>28</v>
      </c>
      <c r="K127" t="s">
        <v>19</v>
      </c>
      <c r="L127" s="8"/>
      <c r="M127" t="s">
        <v>28</v>
      </c>
      <c r="N127" s="8">
        <f t="shared" si="9"/>
        <v>2822</v>
      </c>
      <c r="O127" s="8"/>
      <c r="P127" s="8"/>
    </row>
    <row r="128" spans="1:16" customFormat="1" x14ac:dyDescent="0.25">
      <c r="A128">
        <v>161</v>
      </c>
      <c r="B128">
        <v>105</v>
      </c>
      <c r="C128">
        <v>42</v>
      </c>
      <c r="D128">
        <v>36</v>
      </c>
      <c r="E128">
        <v>33</v>
      </c>
      <c r="F128">
        <v>30</v>
      </c>
      <c r="G128" s="8">
        <f t="shared" si="12"/>
        <v>99</v>
      </c>
      <c r="H128">
        <v>99</v>
      </c>
      <c r="I128" s="8">
        <f t="shared" si="13"/>
        <v>1.3126683099329214E-4</v>
      </c>
      <c r="J128" t="s">
        <v>28</v>
      </c>
      <c r="K128" t="s">
        <v>19</v>
      </c>
      <c r="L128" s="8"/>
      <c r="M128" t="s">
        <v>28</v>
      </c>
      <c r="N128" s="8">
        <f t="shared" si="9"/>
        <v>2921</v>
      </c>
      <c r="O128" s="8"/>
      <c r="P128" s="8"/>
    </row>
    <row r="129" spans="1:16" customFormat="1" x14ac:dyDescent="0.25">
      <c r="A129">
        <v>162</v>
      </c>
      <c r="B129">
        <v>106</v>
      </c>
      <c r="C129">
        <v>42</v>
      </c>
      <c r="D129">
        <v>26</v>
      </c>
      <c r="E129">
        <v>29</v>
      </c>
      <c r="F129">
        <v>43</v>
      </c>
      <c r="G129" s="8">
        <f t="shared" si="12"/>
        <v>98</v>
      </c>
      <c r="H129">
        <v>98</v>
      </c>
      <c r="I129" s="8">
        <f t="shared" si="13"/>
        <v>1.2994090340750131E-4</v>
      </c>
      <c r="J129" t="s">
        <v>28</v>
      </c>
      <c r="K129" t="s">
        <v>19</v>
      </c>
      <c r="L129" s="8"/>
      <c r="M129" t="s">
        <v>28</v>
      </c>
      <c r="N129" s="8">
        <f t="shared" si="9"/>
        <v>3019</v>
      </c>
      <c r="O129" s="8"/>
      <c r="P129" s="8"/>
    </row>
    <row r="130" spans="1:16" customFormat="1" x14ac:dyDescent="0.25">
      <c r="A130">
        <v>167</v>
      </c>
      <c r="B130">
        <v>111</v>
      </c>
      <c r="C130">
        <v>42</v>
      </c>
      <c r="D130">
        <v>31</v>
      </c>
      <c r="E130">
        <v>27</v>
      </c>
      <c r="F130">
        <v>34</v>
      </c>
      <c r="G130" s="8">
        <f t="shared" si="12"/>
        <v>92</v>
      </c>
      <c r="H130">
        <v>92</v>
      </c>
      <c r="I130" s="8">
        <f t="shared" si="13"/>
        <v>1.2198533789275633E-4</v>
      </c>
      <c r="J130" t="s">
        <v>28</v>
      </c>
      <c r="K130" t="s">
        <v>19</v>
      </c>
      <c r="L130" s="8"/>
      <c r="M130" t="s">
        <v>28</v>
      </c>
      <c r="N130" s="8">
        <f t="shared" si="9"/>
        <v>3111</v>
      </c>
      <c r="O130" s="8"/>
      <c r="P130" s="8"/>
    </row>
    <row r="131" spans="1:16" customFormat="1" x14ac:dyDescent="0.25">
      <c r="A131">
        <v>174</v>
      </c>
      <c r="B131">
        <v>118</v>
      </c>
      <c r="C131">
        <v>42</v>
      </c>
      <c r="D131">
        <v>27</v>
      </c>
      <c r="E131">
        <v>29</v>
      </c>
      <c r="F131">
        <v>29</v>
      </c>
      <c r="G131" s="8">
        <f t="shared" si="12"/>
        <v>85</v>
      </c>
      <c r="H131">
        <v>85</v>
      </c>
      <c r="I131" s="8">
        <f t="shared" si="13"/>
        <v>1.1270384479222052E-4</v>
      </c>
      <c r="J131" t="s">
        <v>28</v>
      </c>
      <c r="K131" t="s">
        <v>19</v>
      </c>
      <c r="L131" s="8"/>
      <c r="M131" t="s">
        <v>28</v>
      </c>
      <c r="N131" s="8">
        <f t="shared" si="9"/>
        <v>3196</v>
      </c>
      <c r="O131" s="8"/>
      <c r="P131" s="8"/>
    </row>
    <row r="132" spans="1:16" customFormat="1" x14ac:dyDescent="0.25">
      <c r="A132">
        <v>178</v>
      </c>
      <c r="B132">
        <v>122</v>
      </c>
      <c r="C132">
        <v>42</v>
      </c>
      <c r="D132">
        <v>35</v>
      </c>
      <c r="E132">
        <v>30</v>
      </c>
      <c r="F132">
        <v>17</v>
      </c>
      <c r="G132" s="8">
        <f t="shared" si="12"/>
        <v>82</v>
      </c>
      <c r="H132">
        <v>82</v>
      </c>
      <c r="I132" s="8">
        <f t="shared" si="13"/>
        <v>1.0872606203484803E-4</v>
      </c>
      <c r="J132" t="s">
        <v>28</v>
      </c>
      <c r="K132" t="s">
        <v>19</v>
      </c>
      <c r="L132" s="8"/>
      <c r="M132" t="s">
        <v>28</v>
      </c>
      <c r="N132" s="8">
        <f t="shared" si="9"/>
        <v>3278</v>
      </c>
      <c r="O132" s="8"/>
      <c r="P132" s="8"/>
    </row>
    <row r="133" spans="1:16" customFormat="1" x14ac:dyDescent="0.25">
      <c r="A133">
        <v>181</v>
      </c>
      <c r="B133">
        <v>125</v>
      </c>
      <c r="C133">
        <v>42</v>
      </c>
      <c r="D133">
        <v>26</v>
      </c>
      <c r="E133">
        <v>23</v>
      </c>
      <c r="F133">
        <v>30</v>
      </c>
      <c r="G133" s="8">
        <f t="shared" si="12"/>
        <v>79</v>
      </c>
      <c r="H133">
        <v>79</v>
      </c>
      <c r="I133" s="8">
        <f t="shared" si="13"/>
        <v>1.0474827927747554E-4</v>
      </c>
      <c r="J133" t="s">
        <v>28</v>
      </c>
      <c r="K133" t="s">
        <v>19</v>
      </c>
      <c r="L133" s="8"/>
      <c r="M133" t="s">
        <v>28</v>
      </c>
      <c r="N133" s="8">
        <f t="shared" si="9"/>
        <v>3357</v>
      </c>
      <c r="O133" s="8"/>
      <c r="P133" s="8"/>
    </row>
    <row r="134" spans="1:16" customFormat="1" x14ac:dyDescent="0.25">
      <c r="A134">
        <v>185</v>
      </c>
      <c r="B134">
        <v>129</v>
      </c>
      <c r="C134">
        <v>42</v>
      </c>
      <c r="D134">
        <v>27</v>
      </c>
      <c r="E134">
        <v>21</v>
      </c>
      <c r="F134">
        <v>28</v>
      </c>
      <c r="G134" s="8">
        <f t="shared" si="12"/>
        <v>76</v>
      </c>
      <c r="H134">
        <v>76</v>
      </c>
      <c r="I134" s="8">
        <f t="shared" si="13"/>
        <v>1.0077049652010305E-4</v>
      </c>
      <c r="J134" t="s">
        <v>28</v>
      </c>
      <c r="K134" t="s">
        <v>19</v>
      </c>
      <c r="L134" s="8"/>
      <c r="M134" t="s">
        <v>28</v>
      </c>
      <c r="N134" s="8">
        <f t="shared" si="9"/>
        <v>3433</v>
      </c>
      <c r="O134" s="8"/>
      <c r="P134" s="8"/>
    </row>
    <row r="135" spans="1:16" customFormat="1" x14ac:dyDescent="0.25">
      <c r="A135">
        <v>188</v>
      </c>
      <c r="B135">
        <v>132</v>
      </c>
      <c r="C135">
        <v>42</v>
      </c>
      <c r="D135">
        <v>28</v>
      </c>
      <c r="E135">
        <v>32</v>
      </c>
      <c r="F135">
        <v>15</v>
      </c>
      <c r="G135" s="8">
        <f t="shared" ref="G135:G166" si="14">D135+E135+F135</f>
        <v>75</v>
      </c>
      <c r="H135">
        <v>75</v>
      </c>
      <c r="I135" s="8">
        <f t="shared" ref="I135:I166" si="15">H135/$F$1</f>
        <v>9.9444568934312224E-5</v>
      </c>
      <c r="J135" t="s">
        <v>28</v>
      </c>
      <c r="K135" t="s">
        <v>19</v>
      </c>
      <c r="L135" s="8"/>
      <c r="M135" t="s">
        <v>28</v>
      </c>
      <c r="N135" s="8">
        <f t="shared" si="9"/>
        <v>3508</v>
      </c>
      <c r="O135" s="8">
        <f t="shared" si="10"/>
        <v>3508</v>
      </c>
      <c r="P135" s="8"/>
    </row>
    <row r="136" spans="1:16" customFormat="1" x14ac:dyDescent="0.25">
      <c r="A136">
        <v>99</v>
      </c>
      <c r="B136">
        <v>45</v>
      </c>
      <c r="C136">
        <v>45</v>
      </c>
      <c r="D136">
        <v>150</v>
      </c>
      <c r="E136">
        <v>143</v>
      </c>
      <c r="F136">
        <v>154</v>
      </c>
      <c r="G136">
        <f t="shared" si="14"/>
        <v>447</v>
      </c>
      <c r="H136">
        <v>447</v>
      </c>
      <c r="I136">
        <f t="shared" si="15"/>
        <v>5.926896308485008E-4</v>
      </c>
      <c r="J136" t="s">
        <v>26</v>
      </c>
      <c r="K136" t="s">
        <v>19</v>
      </c>
      <c r="L136" s="8"/>
      <c r="M136" t="s">
        <v>26</v>
      </c>
      <c r="N136" s="8">
        <f t="shared" ref="N136:N194" si="16">IF(C136=C135,H136+N135,H136)</f>
        <v>447</v>
      </c>
      <c r="O136" s="8">
        <f t="shared" ref="O136:O194" si="17">IF(C136=C137,0,N136)</f>
        <v>447</v>
      </c>
      <c r="P136" s="8">
        <f t="shared" ref="P136:P194" si="18">IF(C136=C135,I136+P135,I136)</f>
        <v>5.926896308485008E-4</v>
      </c>
    </row>
    <row r="137" spans="1:16" customFormat="1" x14ac:dyDescent="0.25">
      <c r="A137">
        <v>100</v>
      </c>
      <c r="B137">
        <v>46</v>
      </c>
      <c r="C137">
        <v>46</v>
      </c>
      <c r="D137">
        <v>146</v>
      </c>
      <c r="E137">
        <v>138</v>
      </c>
      <c r="F137">
        <v>148</v>
      </c>
      <c r="G137">
        <f t="shared" si="14"/>
        <v>432</v>
      </c>
      <c r="H137">
        <v>432</v>
      </c>
      <c r="I137">
        <f t="shared" si="15"/>
        <v>5.7280071706163841E-4</v>
      </c>
      <c r="J137" t="s">
        <v>31</v>
      </c>
      <c r="K137" t="s">
        <v>12</v>
      </c>
      <c r="M137" t="s">
        <v>31</v>
      </c>
      <c r="N137" s="8">
        <f t="shared" si="16"/>
        <v>432</v>
      </c>
      <c r="O137" s="8">
        <f t="shared" si="17"/>
        <v>432</v>
      </c>
      <c r="P137" s="8">
        <f t="shared" si="18"/>
        <v>5.7280071706163841E-4</v>
      </c>
    </row>
    <row r="138" spans="1:16" customFormat="1" x14ac:dyDescent="0.25">
      <c r="A138">
        <v>102</v>
      </c>
      <c r="B138">
        <v>48</v>
      </c>
      <c r="C138" s="10">
        <v>48</v>
      </c>
      <c r="D138">
        <v>154</v>
      </c>
      <c r="E138">
        <v>118</v>
      </c>
      <c r="F138">
        <v>140</v>
      </c>
      <c r="G138">
        <f t="shared" si="14"/>
        <v>412</v>
      </c>
      <c r="H138">
        <v>412</v>
      </c>
      <c r="I138">
        <f t="shared" si="15"/>
        <v>5.4628216534582182E-4</v>
      </c>
      <c r="J138" t="s">
        <v>18</v>
      </c>
      <c r="K138" t="s">
        <v>19</v>
      </c>
      <c r="M138" t="s">
        <v>2</v>
      </c>
      <c r="N138" s="8">
        <f t="shared" si="16"/>
        <v>412</v>
      </c>
      <c r="O138" s="8">
        <f t="shared" si="17"/>
        <v>412</v>
      </c>
      <c r="P138" s="8">
        <f t="shared" si="18"/>
        <v>5.4628216534582182E-4</v>
      </c>
    </row>
    <row r="139" spans="1:16" customFormat="1" x14ac:dyDescent="0.25">
      <c r="A139">
        <v>107</v>
      </c>
      <c r="B139">
        <v>52</v>
      </c>
      <c r="C139" s="8">
        <v>52</v>
      </c>
      <c r="D139">
        <v>99</v>
      </c>
      <c r="E139">
        <v>106</v>
      </c>
      <c r="F139">
        <v>107</v>
      </c>
      <c r="G139" s="8">
        <f t="shared" si="14"/>
        <v>312</v>
      </c>
      <c r="H139">
        <v>312</v>
      </c>
      <c r="I139" s="8">
        <f t="shared" si="15"/>
        <v>4.1368940676673885E-4</v>
      </c>
      <c r="J139" t="s">
        <v>18</v>
      </c>
      <c r="K139" t="s">
        <v>19</v>
      </c>
      <c r="L139" s="8"/>
      <c r="M139" t="s">
        <v>2</v>
      </c>
      <c r="N139" s="8">
        <f t="shared" si="16"/>
        <v>312</v>
      </c>
      <c r="O139" s="8">
        <f t="shared" si="17"/>
        <v>312</v>
      </c>
      <c r="P139" s="8">
        <f t="shared" si="18"/>
        <v>4.1368940676673885E-4</v>
      </c>
    </row>
    <row r="140" spans="1:16" customFormat="1" x14ac:dyDescent="0.25">
      <c r="A140">
        <v>109</v>
      </c>
      <c r="B140">
        <v>54</v>
      </c>
      <c r="C140" s="8">
        <v>54</v>
      </c>
      <c r="D140">
        <v>124</v>
      </c>
      <c r="E140">
        <v>79</v>
      </c>
      <c r="F140">
        <v>93</v>
      </c>
      <c r="G140" s="8">
        <f t="shared" si="14"/>
        <v>296</v>
      </c>
      <c r="H140">
        <v>296</v>
      </c>
      <c r="I140" s="8">
        <f t="shared" si="15"/>
        <v>3.9247456539408558E-4</v>
      </c>
      <c r="J140" t="s">
        <v>30</v>
      </c>
      <c r="K140" t="s">
        <v>19</v>
      </c>
      <c r="L140" s="8"/>
      <c r="M140" s="8" t="s">
        <v>30</v>
      </c>
      <c r="N140" s="8">
        <f t="shared" si="16"/>
        <v>296</v>
      </c>
      <c r="O140" s="8"/>
      <c r="P140" s="8">
        <f t="shared" si="18"/>
        <v>3.9247456539408558E-4</v>
      </c>
    </row>
    <row r="141" spans="1:16" x14ac:dyDescent="0.25">
      <c r="A141">
        <v>169</v>
      </c>
      <c r="B141">
        <v>113</v>
      </c>
      <c r="C141" s="8">
        <v>54</v>
      </c>
      <c r="D141">
        <v>27</v>
      </c>
      <c r="E141">
        <v>34</v>
      </c>
      <c r="F141">
        <v>29</v>
      </c>
      <c r="G141" s="8">
        <f t="shared" si="14"/>
        <v>90</v>
      </c>
      <c r="H141">
        <v>90</v>
      </c>
      <c r="I141" s="8">
        <f t="shared" si="15"/>
        <v>1.1933348272117467E-4</v>
      </c>
      <c r="J141" t="s">
        <v>30</v>
      </c>
      <c r="K141" t="s">
        <v>19</v>
      </c>
      <c r="M141" s="8" t="s">
        <v>30</v>
      </c>
      <c r="N141" s="8">
        <f t="shared" si="16"/>
        <v>386</v>
      </c>
      <c r="O141" s="8">
        <f t="shared" si="17"/>
        <v>386</v>
      </c>
      <c r="P141" s="8">
        <f t="shared" si="18"/>
        <v>5.1180804811526025E-4</v>
      </c>
    </row>
    <row r="142" spans="1:16" x14ac:dyDescent="0.25">
      <c r="A142">
        <v>111</v>
      </c>
      <c r="B142">
        <v>56</v>
      </c>
      <c r="C142" s="8">
        <v>56</v>
      </c>
      <c r="D142">
        <v>105</v>
      </c>
      <c r="E142">
        <v>95</v>
      </c>
      <c r="F142">
        <v>89</v>
      </c>
      <c r="G142" s="8">
        <f t="shared" si="14"/>
        <v>289</v>
      </c>
      <c r="H142">
        <v>289</v>
      </c>
      <c r="I142" s="8">
        <f t="shared" si="15"/>
        <v>3.8319307229354977E-4</v>
      </c>
      <c r="J142" t="s">
        <v>30</v>
      </c>
      <c r="K142" t="s">
        <v>19</v>
      </c>
      <c r="M142" t="s">
        <v>30</v>
      </c>
      <c r="N142" s="8">
        <f t="shared" si="16"/>
        <v>289</v>
      </c>
      <c r="O142" s="8">
        <f t="shared" si="17"/>
        <v>289</v>
      </c>
      <c r="P142" s="8">
        <f t="shared" si="18"/>
        <v>3.8319307229354977E-4</v>
      </c>
    </row>
    <row r="143" spans="1:16" x14ac:dyDescent="0.25">
      <c r="A143">
        <v>112</v>
      </c>
      <c r="B143">
        <v>57</v>
      </c>
      <c r="C143" s="10">
        <v>57</v>
      </c>
      <c r="D143">
        <v>92</v>
      </c>
      <c r="E143">
        <v>82</v>
      </c>
      <c r="F143">
        <v>82</v>
      </c>
      <c r="G143" s="8">
        <f t="shared" si="14"/>
        <v>256</v>
      </c>
      <c r="H143">
        <v>256</v>
      </c>
      <c r="I143" s="8">
        <f t="shared" si="15"/>
        <v>3.3943746196245239E-4</v>
      </c>
      <c r="J143" t="s">
        <v>18</v>
      </c>
      <c r="K143" t="s">
        <v>19</v>
      </c>
      <c r="M143" t="s">
        <v>2</v>
      </c>
      <c r="N143" s="8">
        <f t="shared" si="16"/>
        <v>256</v>
      </c>
      <c r="O143" s="8">
        <f t="shared" si="17"/>
        <v>256</v>
      </c>
      <c r="P143" s="8">
        <f t="shared" si="18"/>
        <v>3.3943746196245239E-4</v>
      </c>
    </row>
    <row r="144" spans="1:16" x14ac:dyDescent="0.25">
      <c r="A144">
        <v>113</v>
      </c>
      <c r="B144">
        <v>58</v>
      </c>
      <c r="C144" s="10">
        <v>58</v>
      </c>
      <c r="D144">
        <v>85</v>
      </c>
      <c r="E144">
        <v>77</v>
      </c>
      <c r="F144">
        <v>90</v>
      </c>
      <c r="G144" s="8">
        <f t="shared" si="14"/>
        <v>252</v>
      </c>
      <c r="H144">
        <v>252</v>
      </c>
      <c r="I144" s="8">
        <f t="shared" si="15"/>
        <v>3.3413375161928907E-4</v>
      </c>
      <c r="J144" t="s">
        <v>18</v>
      </c>
      <c r="K144" t="s">
        <v>19</v>
      </c>
      <c r="M144" t="s">
        <v>2</v>
      </c>
      <c r="N144" s="8">
        <f t="shared" si="16"/>
        <v>252</v>
      </c>
      <c r="O144" s="8">
        <f t="shared" si="17"/>
        <v>252</v>
      </c>
      <c r="P144" s="8">
        <f t="shared" si="18"/>
        <v>3.3413375161928907E-4</v>
      </c>
    </row>
    <row r="145" spans="1:16" x14ac:dyDescent="0.25">
      <c r="A145">
        <v>115</v>
      </c>
      <c r="B145">
        <v>60</v>
      </c>
      <c r="C145" s="10">
        <v>60</v>
      </c>
      <c r="D145">
        <v>71</v>
      </c>
      <c r="E145">
        <v>90</v>
      </c>
      <c r="F145">
        <v>84</v>
      </c>
      <c r="G145">
        <f t="shared" si="14"/>
        <v>245</v>
      </c>
      <c r="H145">
        <v>245</v>
      </c>
      <c r="I145">
        <f t="shared" si="15"/>
        <v>3.2485225851875327E-4</v>
      </c>
      <c r="J145" t="s">
        <v>24</v>
      </c>
      <c r="K145" t="s">
        <v>19</v>
      </c>
      <c r="M145" t="s">
        <v>24</v>
      </c>
      <c r="N145" s="8">
        <f t="shared" si="16"/>
        <v>245</v>
      </c>
      <c r="P145" s="8">
        <f t="shared" si="18"/>
        <v>3.2485225851875327E-4</v>
      </c>
    </row>
    <row r="146" spans="1:16" x14ac:dyDescent="0.25">
      <c r="A146">
        <v>138</v>
      </c>
      <c r="B146">
        <v>83</v>
      </c>
      <c r="C146" s="8">
        <v>60</v>
      </c>
      <c r="D146">
        <v>58</v>
      </c>
      <c r="E146">
        <v>35</v>
      </c>
      <c r="F146">
        <v>48</v>
      </c>
      <c r="G146" s="8">
        <f t="shared" si="14"/>
        <v>141</v>
      </c>
      <c r="H146">
        <v>141</v>
      </c>
      <c r="I146" s="8">
        <f t="shared" si="15"/>
        <v>1.8695578959650698E-4</v>
      </c>
      <c r="J146" t="s">
        <v>24</v>
      </c>
      <c r="K146" t="s">
        <v>19</v>
      </c>
      <c r="M146" t="s">
        <v>24</v>
      </c>
      <c r="N146" s="8">
        <f t="shared" si="16"/>
        <v>386</v>
      </c>
      <c r="P146" s="8">
        <f t="shared" si="18"/>
        <v>5.1180804811526025E-4</v>
      </c>
    </row>
    <row r="147" spans="1:16" x14ac:dyDescent="0.25">
      <c r="A147">
        <v>170</v>
      </c>
      <c r="B147">
        <v>114</v>
      </c>
      <c r="C147" s="10">
        <v>60</v>
      </c>
      <c r="D147">
        <v>39</v>
      </c>
      <c r="E147">
        <v>25</v>
      </c>
      <c r="F147">
        <v>25</v>
      </c>
      <c r="G147" s="8">
        <f t="shared" si="14"/>
        <v>89</v>
      </c>
      <c r="H147">
        <v>89</v>
      </c>
      <c r="I147" s="8">
        <f t="shared" si="15"/>
        <v>1.1800755513538384E-4</v>
      </c>
      <c r="J147" t="s">
        <v>24</v>
      </c>
      <c r="K147" t="s">
        <v>19</v>
      </c>
      <c r="M147" t="s">
        <v>24</v>
      </c>
      <c r="N147" s="8">
        <f t="shared" si="16"/>
        <v>475</v>
      </c>
      <c r="O147" s="8">
        <f t="shared" si="17"/>
        <v>475</v>
      </c>
      <c r="P147" s="8">
        <f t="shared" si="18"/>
        <v>6.2981560325064403E-4</v>
      </c>
    </row>
    <row r="148" spans="1:16" x14ac:dyDescent="0.25">
      <c r="A148">
        <v>116</v>
      </c>
      <c r="B148">
        <v>61</v>
      </c>
      <c r="C148" s="10">
        <v>61</v>
      </c>
      <c r="D148">
        <v>80</v>
      </c>
      <c r="E148">
        <v>80</v>
      </c>
      <c r="F148">
        <v>80</v>
      </c>
      <c r="G148" s="8">
        <f t="shared" si="14"/>
        <v>240</v>
      </c>
      <c r="H148">
        <v>240</v>
      </c>
      <c r="I148" s="8">
        <f t="shared" si="15"/>
        <v>3.1822262058979912E-4</v>
      </c>
      <c r="J148" t="s">
        <v>18</v>
      </c>
      <c r="K148" t="s">
        <v>19</v>
      </c>
      <c r="L148"/>
      <c r="M148" t="s">
        <v>70</v>
      </c>
      <c r="N148" s="8">
        <f t="shared" si="16"/>
        <v>240</v>
      </c>
      <c r="P148" s="8">
        <f t="shared" si="18"/>
        <v>3.1822262058979912E-4</v>
      </c>
    </row>
    <row r="149" spans="1:16" x14ac:dyDescent="0.25">
      <c r="A149">
        <v>151</v>
      </c>
      <c r="B149">
        <v>95</v>
      </c>
      <c r="C149" s="8">
        <v>61</v>
      </c>
      <c r="D149">
        <v>38</v>
      </c>
      <c r="E149">
        <v>24</v>
      </c>
      <c r="F149">
        <v>55</v>
      </c>
      <c r="G149" s="8">
        <f t="shared" si="14"/>
        <v>117</v>
      </c>
      <c r="H149">
        <v>117</v>
      </c>
      <c r="I149" s="8">
        <f t="shared" si="15"/>
        <v>1.5513352753752707E-4</v>
      </c>
      <c r="J149" t="s">
        <v>18</v>
      </c>
      <c r="K149" t="s">
        <v>19</v>
      </c>
      <c r="M149" t="s">
        <v>70</v>
      </c>
      <c r="N149" s="8">
        <f t="shared" si="16"/>
        <v>357</v>
      </c>
      <c r="O149" s="8">
        <f t="shared" si="17"/>
        <v>357</v>
      </c>
      <c r="P149" s="8">
        <f t="shared" si="18"/>
        <v>4.7335614812732619E-4</v>
      </c>
    </row>
    <row r="150" spans="1:16" x14ac:dyDescent="0.25">
      <c r="A150">
        <v>119</v>
      </c>
      <c r="B150">
        <v>64</v>
      </c>
      <c r="C150">
        <v>64</v>
      </c>
      <c r="D150">
        <v>79</v>
      </c>
      <c r="E150">
        <v>78</v>
      </c>
      <c r="F150">
        <v>68</v>
      </c>
      <c r="G150">
        <f t="shared" si="14"/>
        <v>225</v>
      </c>
      <c r="H150">
        <v>225</v>
      </c>
      <c r="I150">
        <f t="shared" si="15"/>
        <v>2.9833370680293667E-4</v>
      </c>
      <c r="J150" t="s">
        <v>56</v>
      </c>
      <c r="K150" t="s">
        <v>19</v>
      </c>
      <c r="L150"/>
      <c r="M150" t="s">
        <v>56</v>
      </c>
      <c r="N150" s="8">
        <f t="shared" si="16"/>
        <v>225</v>
      </c>
      <c r="O150" s="8">
        <f t="shared" si="17"/>
        <v>225</v>
      </c>
      <c r="P150" s="8">
        <f t="shared" si="18"/>
        <v>2.9833370680293667E-4</v>
      </c>
    </row>
    <row r="151" spans="1:16" x14ac:dyDescent="0.25">
      <c r="A151">
        <v>120</v>
      </c>
      <c r="B151">
        <v>65</v>
      </c>
      <c r="C151">
        <v>65</v>
      </c>
      <c r="D151">
        <v>68</v>
      </c>
      <c r="E151">
        <v>62</v>
      </c>
      <c r="F151">
        <v>72</v>
      </c>
      <c r="G151">
        <f t="shared" si="14"/>
        <v>202</v>
      </c>
      <c r="H151">
        <v>202</v>
      </c>
      <c r="I151">
        <f t="shared" si="15"/>
        <v>2.6783737232974759E-4</v>
      </c>
      <c r="J151" t="s">
        <v>22</v>
      </c>
      <c r="K151" t="s">
        <v>25</v>
      </c>
      <c r="L151" t="s">
        <v>67</v>
      </c>
      <c r="M151" t="s">
        <v>22</v>
      </c>
      <c r="N151" s="8">
        <f t="shared" si="16"/>
        <v>202</v>
      </c>
      <c r="O151" s="8">
        <f t="shared" si="17"/>
        <v>202</v>
      </c>
      <c r="P151" s="8">
        <f t="shared" si="18"/>
        <v>2.6783737232974759E-4</v>
      </c>
    </row>
    <row r="152" spans="1:16" x14ac:dyDescent="0.25">
      <c r="A152">
        <v>121</v>
      </c>
      <c r="B152">
        <v>66</v>
      </c>
      <c r="C152">
        <v>66</v>
      </c>
      <c r="D152">
        <v>67</v>
      </c>
      <c r="E152">
        <v>61</v>
      </c>
      <c r="F152">
        <v>74</v>
      </c>
      <c r="G152">
        <f t="shared" si="14"/>
        <v>202</v>
      </c>
      <c r="H152">
        <v>202</v>
      </c>
      <c r="I152">
        <f t="shared" si="15"/>
        <v>2.6783737232974759E-4</v>
      </c>
      <c r="J152" t="s">
        <v>18</v>
      </c>
      <c r="K152" t="s">
        <v>19</v>
      </c>
      <c r="L152"/>
      <c r="M152" t="s">
        <v>2</v>
      </c>
      <c r="N152" s="8">
        <f t="shared" si="16"/>
        <v>202</v>
      </c>
      <c r="O152" s="8">
        <f t="shared" si="17"/>
        <v>202</v>
      </c>
      <c r="P152" s="8">
        <f t="shared" si="18"/>
        <v>2.6783737232974759E-4</v>
      </c>
    </row>
    <row r="153" spans="1:16" x14ac:dyDescent="0.25">
      <c r="A153">
        <v>123</v>
      </c>
      <c r="B153">
        <v>68</v>
      </c>
      <c r="C153">
        <v>68</v>
      </c>
      <c r="D153">
        <v>63</v>
      </c>
      <c r="E153">
        <v>70</v>
      </c>
      <c r="F153">
        <v>63</v>
      </c>
      <c r="G153">
        <f t="shared" si="14"/>
        <v>196</v>
      </c>
      <c r="H153">
        <v>196</v>
      </c>
      <c r="I153">
        <f t="shared" si="15"/>
        <v>2.5988180681500261E-4</v>
      </c>
      <c r="J153" t="s">
        <v>18</v>
      </c>
      <c r="K153" t="s">
        <v>19</v>
      </c>
      <c r="L153"/>
      <c r="M153" t="s">
        <v>2</v>
      </c>
      <c r="N153" s="8">
        <f t="shared" si="16"/>
        <v>196</v>
      </c>
      <c r="O153" s="8">
        <f t="shared" si="17"/>
        <v>196</v>
      </c>
      <c r="P153" s="8">
        <f t="shared" si="18"/>
        <v>2.5988180681500261E-4</v>
      </c>
    </row>
    <row r="154" spans="1:16" x14ac:dyDescent="0.25">
      <c r="A154">
        <v>128</v>
      </c>
      <c r="B154">
        <v>73</v>
      </c>
      <c r="C154">
        <v>73</v>
      </c>
      <c r="D154">
        <v>49</v>
      </c>
      <c r="E154">
        <v>63</v>
      </c>
      <c r="F154">
        <v>65</v>
      </c>
      <c r="G154">
        <f t="shared" si="14"/>
        <v>177</v>
      </c>
      <c r="H154">
        <v>177</v>
      </c>
      <c r="I154">
        <f t="shared" si="15"/>
        <v>2.3468918268497685E-4</v>
      </c>
      <c r="J154" t="s">
        <v>18</v>
      </c>
      <c r="K154" t="s">
        <v>19</v>
      </c>
      <c r="L154"/>
      <c r="M154" t="s">
        <v>2</v>
      </c>
      <c r="N154" s="8">
        <f t="shared" si="16"/>
        <v>177</v>
      </c>
      <c r="O154" s="8">
        <f t="shared" si="17"/>
        <v>177</v>
      </c>
      <c r="P154" s="8">
        <f t="shared" si="18"/>
        <v>2.3468918268497685E-4</v>
      </c>
    </row>
    <row r="155" spans="1:16" x14ac:dyDescent="0.25">
      <c r="A155">
        <v>129</v>
      </c>
      <c r="B155">
        <v>74</v>
      </c>
      <c r="C155">
        <v>74</v>
      </c>
      <c r="D155">
        <v>57</v>
      </c>
      <c r="E155">
        <v>64</v>
      </c>
      <c r="F155">
        <v>52</v>
      </c>
      <c r="G155">
        <f t="shared" si="14"/>
        <v>173</v>
      </c>
      <c r="H155">
        <v>173</v>
      </c>
      <c r="I155">
        <f t="shared" si="15"/>
        <v>2.2938547234181353E-4</v>
      </c>
      <c r="J155" t="s">
        <v>18</v>
      </c>
      <c r="K155" t="s">
        <v>19</v>
      </c>
      <c r="L155"/>
      <c r="M155" t="s">
        <v>2</v>
      </c>
      <c r="N155" s="8">
        <f t="shared" si="16"/>
        <v>173</v>
      </c>
      <c r="O155" s="8">
        <f t="shared" si="17"/>
        <v>173</v>
      </c>
      <c r="P155" s="8">
        <f t="shared" si="18"/>
        <v>2.2938547234181353E-4</v>
      </c>
    </row>
    <row r="156" spans="1:16" x14ac:dyDescent="0.25">
      <c r="A156">
        <v>130</v>
      </c>
      <c r="B156">
        <v>75</v>
      </c>
      <c r="C156">
        <v>75</v>
      </c>
      <c r="D156">
        <v>60</v>
      </c>
      <c r="E156">
        <v>52</v>
      </c>
      <c r="F156">
        <v>59</v>
      </c>
      <c r="G156">
        <f t="shared" si="14"/>
        <v>171</v>
      </c>
      <c r="H156">
        <v>171</v>
      </c>
      <c r="I156">
        <f t="shared" si="15"/>
        <v>2.2673361717023187E-4</v>
      </c>
      <c r="J156" t="s">
        <v>18</v>
      </c>
      <c r="K156" t="s">
        <v>19</v>
      </c>
      <c r="L156"/>
      <c r="M156" t="s">
        <v>2</v>
      </c>
      <c r="N156" s="8">
        <f t="shared" si="16"/>
        <v>171</v>
      </c>
      <c r="O156" s="8">
        <f t="shared" si="17"/>
        <v>171</v>
      </c>
      <c r="P156" s="8">
        <f t="shared" si="18"/>
        <v>2.2673361717023187E-4</v>
      </c>
    </row>
    <row r="157" spans="1:16" x14ac:dyDescent="0.25">
      <c r="A157">
        <v>131</v>
      </c>
      <c r="B157">
        <v>76</v>
      </c>
      <c r="C157">
        <v>76</v>
      </c>
      <c r="D157">
        <v>68</v>
      </c>
      <c r="E157">
        <v>51</v>
      </c>
      <c r="F157">
        <v>48</v>
      </c>
      <c r="G157">
        <f t="shared" si="14"/>
        <v>167</v>
      </c>
      <c r="H157">
        <v>167</v>
      </c>
      <c r="I157">
        <f t="shared" si="15"/>
        <v>2.2142990682706855E-4</v>
      </c>
      <c r="J157" t="s">
        <v>18</v>
      </c>
      <c r="K157" t="s">
        <v>19</v>
      </c>
      <c r="L157"/>
      <c r="M157" t="s">
        <v>2</v>
      </c>
      <c r="N157" s="8">
        <f t="shared" si="16"/>
        <v>167</v>
      </c>
      <c r="O157" s="8">
        <f t="shared" si="17"/>
        <v>167</v>
      </c>
      <c r="P157" s="8">
        <f t="shared" si="18"/>
        <v>2.2142990682706855E-4</v>
      </c>
    </row>
    <row r="158" spans="1:16" x14ac:dyDescent="0.25">
      <c r="A158">
        <v>132</v>
      </c>
      <c r="B158">
        <v>77</v>
      </c>
      <c r="C158">
        <v>77</v>
      </c>
      <c r="D158">
        <v>48</v>
      </c>
      <c r="E158">
        <v>44</v>
      </c>
      <c r="F158">
        <v>65</v>
      </c>
      <c r="G158">
        <f t="shared" si="14"/>
        <v>157</v>
      </c>
      <c r="H158">
        <v>157</v>
      </c>
      <c r="I158">
        <f t="shared" si="15"/>
        <v>2.0817063096916026E-4</v>
      </c>
      <c r="J158" t="s">
        <v>18</v>
      </c>
      <c r="K158" t="s">
        <v>19</v>
      </c>
      <c r="L158"/>
      <c r="M158" t="s">
        <v>2</v>
      </c>
      <c r="N158" s="8">
        <f t="shared" si="16"/>
        <v>157</v>
      </c>
      <c r="O158" s="8">
        <f t="shared" si="17"/>
        <v>157</v>
      </c>
      <c r="P158" s="8">
        <f t="shared" si="18"/>
        <v>2.0817063096916026E-4</v>
      </c>
    </row>
    <row r="159" spans="1:16" x14ac:dyDescent="0.25">
      <c r="A159">
        <v>133</v>
      </c>
      <c r="B159">
        <v>78</v>
      </c>
      <c r="C159">
        <v>78</v>
      </c>
      <c r="D159">
        <v>54</v>
      </c>
      <c r="E159">
        <v>50</v>
      </c>
      <c r="F159">
        <v>52</v>
      </c>
      <c r="G159">
        <f t="shared" si="14"/>
        <v>156</v>
      </c>
      <c r="H159">
        <v>156</v>
      </c>
      <c r="I159">
        <f t="shared" si="15"/>
        <v>2.0684470338336943E-4</v>
      </c>
      <c r="J159" t="s">
        <v>18</v>
      </c>
      <c r="K159" t="s">
        <v>19</v>
      </c>
      <c r="L159"/>
      <c r="M159" t="s">
        <v>2</v>
      </c>
      <c r="N159" s="8">
        <f t="shared" si="16"/>
        <v>156</v>
      </c>
      <c r="O159" s="8">
        <f t="shared" si="17"/>
        <v>156</v>
      </c>
      <c r="P159" s="8">
        <f t="shared" si="18"/>
        <v>2.0684470338336943E-4</v>
      </c>
    </row>
    <row r="160" spans="1:16" x14ac:dyDescent="0.25">
      <c r="A160">
        <v>134</v>
      </c>
      <c r="B160">
        <v>79</v>
      </c>
      <c r="C160">
        <v>79</v>
      </c>
      <c r="D160">
        <v>60</v>
      </c>
      <c r="E160">
        <v>54</v>
      </c>
      <c r="F160">
        <v>36</v>
      </c>
      <c r="G160">
        <f t="shared" si="14"/>
        <v>150</v>
      </c>
      <c r="H160">
        <v>150</v>
      </c>
      <c r="I160">
        <f t="shared" si="15"/>
        <v>1.9888913786862445E-4</v>
      </c>
      <c r="J160" t="s">
        <v>18</v>
      </c>
      <c r="K160" t="s">
        <v>19</v>
      </c>
      <c r="M160" t="s">
        <v>2</v>
      </c>
      <c r="N160" s="8">
        <f t="shared" si="16"/>
        <v>150</v>
      </c>
      <c r="O160" s="8">
        <f t="shared" si="17"/>
        <v>150</v>
      </c>
      <c r="P160" s="8">
        <f t="shared" si="18"/>
        <v>1.9888913786862445E-4</v>
      </c>
    </row>
    <row r="161" spans="1:16" x14ac:dyDescent="0.25">
      <c r="A161">
        <v>136</v>
      </c>
      <c r="B161">
        <v>81</v>
      </c>
      <c r="C161" s="8">
        <v>81</v>
      </c>
      <c r="D161">
        <v>38</v>
      </c>
      <c r="E161">
        <v>55</v>
      </c>
      <c r="F161">
        <v>53</v>
      </c>
      <c r="G161" s="8">
        <f t="shared" si="14"/>
        <v>146</v>
      </c>
      <c r="H161">
        <v>146</v>
      </c>
      <c r="I161" s="8">
        <f t="shared" si="15"/>
        <v>1.9358542752546113E-4</v>
      </c>
      <c r="J161" t="s">
        <v>18</v>
      </c>
      <c r="K161" t="s">
        <v>19</v>
      </c>
      <c r="M161" t="s">
        <v>2</v>
      </c>
      <c r="N161" s="8">
        <f t="shared" si="16"/>
        <v>146</v>
      </c>
      <c r="O161" s="8">
        <f t="shared" si="17"/>
        <v>146</v>
      </c>
      <c r="P161" s="8">
        <f t="shared" si="18"/>
        <v>1.9358542752546113E-4</v>
      </c>
    </row>
    <row r="162" spans="1:16" x14ac:dyDescent="0.25">
      <c r="A162">
        <v>139</v>
      </c>
      <c r="B162">
        <v>84</v>
      </c>
      <c r="C162">
        <v>84</v>
      </c>
      <c r="D162">
        <v>41</v>
      </c>
      <c r="E162">
        <v>52</v>
      </c>
      <c r="F162">
        <v>45</v>
      </c>
      <c r="G162" s="8">
        <f t="shared" si="14"/>
        <v>138</v>
      </c>
      <c r="H162">
        <v>138</v>
      </c>
      <c r="I162" s="8">
        <f t="shared" si="15"/>
        <v>1.8297800683913449E-4</v>
      </c>
      <c r="J162" t="s">
        <v>18</v>
      </c>
      <c r="K162" t="s">
        <v>19</v>
      </c>
      <c r="M162" t="s">
        <v>2</v>
      </c>
      <c r="N162" s="8">
        <f t="shared" si="16"/>
        <v>138</v>
      </c>
      <c r="O162" s="8">
        <f t="shared" si="17"/>
        <v>138</v>
      </c>
      <c r="P162" s="8">
        <f t="shared" si="18"/>
        <v>1.8297800683913449E-4</v>
      </c>
    </row>
    <row r="163" spans="1:16" x14ac:dyDescent="0.25">
      <c r="A163">
        <v>140</v>
      </c>
      <c r="B163">
        <v>85</v>
      </c>
      <c r="C163">
        <v>85</v>
      </c>
      <c r="D163">
        <v>41</v>
      </c>
      <c r="E163">
        <v>38</v>
      </c>
      <c r="F163">
        <v>55</v>
      </c>
      <c r="G163" s="8">
        <f t="shared" si="14"/>
        <v>134</v>
      </c>
      <c r="H163">
        <v>134</v>
      </c>
      <c r="I163" s="8">
        <f t="shared" si="15"/>
        <v>1.7767429649597117E-4</v>
      </c>
      <c r="J163" t="s">
        <v>18</v>
      </c>
      <c r="K163" t="s">
        <v>19</v>
      </c>
      <c r="M163" t="s">
        <v>2</v>
      </c>
      <c r="N163" s="8">
        <f t="shared" si="16"/>
        <v>134</v>
      </c>
      <c r="O163" s="8">
        <f t="shared" si="17"/>
        <v>134</v>
      </c>
      <c r="P163" s="8">
        <f t="shared" si="18"/>
        <v>1.7767429649597117E-4</v>
      </c>
    </row>
    <row r="164" spans="1:16" x14ac:dyDescent="0.25">
      <c r="A164">
        <v>141</v>
      </c>
      <c r="B164">
        <v>86</v>
      </c>
      <c r="C164">
        <v>86</v>
      </c>
      <c r="D164">
        <v>45</v>
      </c>
      <c r="E164">
        <v>37</v>
      </c>
      <c r="F164">
        <v>51</v>
      </c>
      <c r="G164" s="8">
        <f t="shared" si="14"/>
        <v>133</v>
      </c>
      <c r="H164">
        <v>133</v>
      </c>
      <c r="I164" s="8">
        <f t="shared" si="15"/>
        <v>1.7634836891018034E-4</v>
      </c>
      <c r="J164" t="s">
        <v>18</v>
      </c>
      <c r="K164" t="s">
        <v>19</v>
      </c>
      <c r="M164" t="s">
        <v>2</v>
      </c>
      <c r="N164" s="8">
        <f t="shared" si="16"/>
        <v>133</v>
      </c>
      <c r="O164" s="8">
        <f t="shared" si="17"/>
        <v>133</v>
      </c>
      <c r="P164" s="8">
        <f t="shared" si="18"/>
        <v>1.7634836891018034E-4</v>
      </c>
    </row>
    <row r="165" spans="1:16" x14ac:dyDescent="0.25">
      <c r="A165">
        <v>142</v>
      </c>
      <c r="B165">
        <v>87</v>
      </c>
      <c r="C165">
        <v>87</v>
      </c>
      <c r="D165">
        <v>41</v>
      </c>
      <c r="E165">
        <v>39</v>
      </c>
      <c r="F165">
        <v>52</v>
      </c>
      <c r="G165" s="8">
        <f t="shared" si="14"/>
        <v>132</v>
      </c>
      <c r="H165">
        <v>132</v>
      </c>
      <c r="I165" s="8">
        <f t="shared" si="15"/>
        <v>1.7502244132438951E-4</v>
      </c>
      <c r="J165" t="s">
        <v>18</v>
      </c>
      <c r="K165" t="s">
        <v>19</v>
      </c>
      <c r="M165" t="s">
        <v>2</v>
      </c>
      <c r="N165" s="8">
        <f t="shared" si="16"/>
        <v>132</v>
      </c>
      <c r="O165" s="8">
        <f t="shared" si="17"/>
        <v>132</v>
      </c>
      <c r="P165" s="8">
        <f t="shared" si="18"/>
        <v>1.7502244132438951E-4</v>
      </c>
    </row>
    <row r="166" spans="1:16" x14ac:dyDescent="0.25">
      <c r="A166">
        <v>143</v>
      </c>
      <c r="B166">
        <v>88</v>
      </c>
      <c r="C166" s="8">
        <v>88</v>
      </c>
      <c r="D166">
        <v>44</v>
      </c>
      <c r="E166">
        <v>49</v>
      </c>
      <c r="F166">
        <v>36</v>
      </c>
      <c r="G166" s="8">
        <f t="shared" si="14"/>
        <v>129</v>
      </c>
      <c r="H166">
        <v>129</v>
      </c>
      <c r="I166" s="8">
        <f t="shared" si="15"/>
        <v>1.7104465856701703E-4</v>
      </c>
      <c r="J166" t="s">
        <v>22</v>
      </c>
      <c r="K166" t="s">
        <v>23</v>
      </c>
      <c r="L166" s="8" t="s">
        <v>68</v>
      </c>
      <c r="M166" t="s">
        <v>22</v>
      </c>
      <c r="N166" s="8">
        <f t="shared" si="16"/>
        <v>129</v>
      </c>
      <c r="O166" s="8">
        <f t="shared" si="17"/>
        <v>129</v>
      </c>
      <c r="P166" s="8">
        <f t="shared" si="18"/>
        <v>1.7104465856701703E-4</v>
      </c>
    </row>
    <row r="167" spans="1:16" x14ac:dyDescent="0.25">
      <c r="A167">
        <v>146</v>
      </c>
      <c r="B167">
        <v>90</v>
      </c>
      <c r="C167" s="10">
        <v>90</v>
      </c>
      <c r="D167">
        <v>49</v>
      </c>
      <c r="E167">
        <v>36</v>
      </c>
      <c r="F167">
        <v>38</v>
      </c>
      <c r="G167" s="8">
        <f t="shared" ref="G167:G194" si="19">D167+E167+F167</f>
        <v>123</v>
      </c>
      <c r="H167">
        <v>123</v>
      </c>
      <c r="I167" s="8">
        <f t="shared" ref="I167:I194" si="20">H167/$F$1</f>
        <v>1.6308909305227205E-4</v>
      </c>
      <c r="J167" t="s">
        <v>18</v>
      </c>
      <c r="K167" t="s">
        <v>19</v>
      </c>
      <c r="M167" t="s">
        <v>2</v>
      </c>
      <c r="N167" s="8">
        <f t="shared" si="16"/>
        <v>123</v>
      </c>
      <c r="O167" s="8">
        <f t="shared" si="17"/>
        <v>123</v>
      </c>
      <c r="P167" s="8">
        <f t="shared" si="18"/>
        <v>1.6308909305227205E-4</v>
      </c>
    </row>
    <row r="168" spans="1:16" x14ac:dyDescent="0.25">
      <c r="A168">
        <v>147</v>
      </c>
      <c r="B168">
        <v>91</v>
      </c>
      <c r="C168" s="10">
        <v>91</v>
      </c>
      <c r="D168">
        <v>42</v>
      </c>
      <c r="E168">
        <v>47</v>
      </c>
      <c r="F168">
        <v>33</v>
      </c>
      <c r="G168" s="8">
        <f t="shared" si="19"/>
        <v>122</v>
      </c>
      <c r="H168">
        <v>122</v>
      </c>
      <c r="I168" s="8">
        <f t="shared" si="20"/>
        <v>1.6176316546648122E-4</v>
      </c>
      <c r="J168" t="s">
        <v>18</v>
      </c>
      <c r="K168" t="s">
        <v>19</v>
      </c>
      <c r="M168" t="s">
        <v>2</v>
      </c>
      <c r="N168" s="8">
        <f t="shared" si="16"/>
        <v>122</v>
      </c>
      <c r="O168" s="8">
        <f t="shared" si="17"/>
        <v>122</v>
      </c>
      <c r="P168" s="8">
        <f t="shared" si="18"/>
        <v>1.6176316546648122E-4</v>
      </c>
    </row>
    <row r="169" spans="1:16" x14ac:dyDescent="0.25">
      <c r="A169">
        <v>148</v>
      </c>
      <c r="B169">
        <v>92</v>
      </c>
      <c r="C169" s="10">
        <v>92</v>
      </c>
      <c r="D169">
        <v>33</v>
      </c>
      <c r="E169">
        <v>46</v>
      </c>
      <c r="F169">
        <v>40</v>
      </c>
      <c r="G169" s="8">
        <f t="shared" si="19"/>
        <v>119</v>
      </c>
      <c r="H169">
        <v>119</v>
      </c>
      <c r="I169" s="8">
        <f t="shared" si="20"/>
        <v>1.5778538270910873E-4</v>
      </c>
      <c r="J169" t="s">
        <v>18</v>
      </c>
      <c r="K169" t="s">
        <v>19</v>
      </c>
      <c r="M169" t="s">
        <v>2</v>
      </c>
      <c r="N169" s="8">
        <f t="shared" si="16"/>
        <v>119</v>
      </c>
      <c r="O169" s="8">
        <f t="shared" si="17"/>
        <v>119</v>
      </c>
      <c r="P169" s="8">
        <f t="shared" si="18"/>
        <v>1.5778538270910873E-4</v>
      </c>
    </row>
    <row r="170" spans="1:16" x14ac:dyDescent="0.25">
      <c r="A170">
        <v>149</v>
      </c>
      <c r="B170">
        <v>93</v>
      </c>
      <c r="C170" s="10">
        <v>93</v>
      </c>
      <c r="D170">
        <v>26</v>
      </c>
      <c r="E170">
        <v>33</v>
      </c>
      <c r="F170">
        <v>59</v>
      </c>
      <c r="G170" s="8">
        <f t="shared" si="19"/>
        <v>118</v>
      </c>
      <c r="H170">
        <v>118</v>
      </c>
      <c r="I170" s="8">
        <f t="shared" si="20"/>
        <v>1.564594551233179E-4</v>
      </c>
      <c r="J170" t="s">
        <v>30</v>
      </c>
      <c r="K170" t="s">
        <v>19</v>
      </c>
      <c r="M170" t="s">
        <v>30</v>
      </c>
      <c r="N170" s="8">
        <f t="shared" si="16"/>
        <v>118</v>
      </c>
      <c r="O170" s="8">
        <f t="shared" si="17"/>
        <v>118</v>
      </c>
      <c r="P170" s="8">
        <f t="shared" si="18"/>
        <v>1.564594551233179E-4</v>
      </c>
    </row>
    <row r="171" spans="1:16" x14ac:dyDescent="0.25">
      <c r="A171">
        <v>150</v>
      </c>
      <c r="B171">
        <v>94</v>
      </c>
      <c r="C171" s="10">
        <v>94</v>
      </c>
      <c r="D171">
        <v>38</v>
      </c>
      <c r="E171">
        <v>41</v>
      </c>
      <c r="F171">
        <v>39</v>
      </c>
      <c r="G171" s="8">
        <f t="shared" si="19"/>
        <v>118</v>
      </c>
      <c r="H171">
        <v>118</v>
      </c>
      <c r="I171" s="8">
        <f t="shared" si="20"/>
        <v>1.564594551233179E-4</v>
      </c>
      <c r="J171" t="s">
        <v>18</v>
      </c>
      <c r="K171" t="s">
        <v>19</v>
      </c>
      <c r="M171" t="s">
        <v>2</v>
      </c>
      <c r="N171" s="8">
        <f t="shared" si="16"/>
        <v>118</v>
      </c>
      <c r="O171" s="8">
        <f t="shared" si="17"/>
        <v>118</v>
      </c>
      <c r="P171" s="8">
        <f t="shared" si="18"/>
        <v>1.564594551233179E-4</v>
      </c>
    </row>
    <row r="172" spans="1:16" x14ac:dyDescent="0.25">
      <c r="A172">
        <v>152</v>
      </c>
      <c r="B172">
        <v>96</v>
      </c>
      <c r="C172" s="10">
        <v>96</v>
      </c>
      <c r="D172">
        <v>30</v>
      </c>
      <c r="E172">
        <v>49</v>
      </c>
      <c r="F172">
        <v>33</v>
      </c>
      <c r="G172" s="8">
        <f t="shared" si="19"/>
        <v>112</v>
      </c>
      <c r="H172">
        <v>112</v>
      </c>
      <c r="I172" s="8">
        <f t="shared" si="20"/>
        <v>1.4850388960857292E-4</v>
      </c>
      <c r="J172" t="s">
        <v>18</v>
      </c>
      <c r="K172" t="s">
        <v>19</v>
      </c>
      <c r="M172" t="s">
        <v>2</v>
      </c>
      <c r="N172" s="8">
        <f t="shared" si="16"/>
        <v>112</v>
      </c>
      <c r="O172" s="8">
        <f t="shared" si="17"/>
        <v>112</v>
      </c>
      <c r="P172" s="8">
        <f t="shared" si="18"/>
        <v>1.4850388960857292E-4</v>
      </c>
    </row>
    <row r="173" spans="1:16" x14ac:dyDescent="0.25">
      <c r="A173">
        <v>153</v>
      </c>
      <c r="B173">
        <v>97</v>
      </c>
      <c r="C173" s="10">
        <v>97</v>
      </c>
      <c r="D173">
        <v>39</v>
      </c>
      <c r="E173">
        <v>35</v>
      </c>
      <c r="F173">
        <v>35</v>
      </c>
      <c r="G173" s="8">
        <f t="shared" si="19"/>
        <v>109</v>
      </c>
      <c r="H173">
        <v>109</v>
      </c>
      <c r="I173" s="8">
        <f t="shared" si="20"/>
        <v>1.4452610685120043E-4</v>
      </c>
      <c r="J173" t="s">
        <v>18</v>
      </c>
      <c r="K173" t="s">
        <v>19</v>
      </c>
      <c r="M173" t="s">
        <v>2</v>
      </c>
      <c r="N173" s="8">
        <f t="shared" si="16"/>
        <v>109</v>
      </c>
      <c r="O173" s="8">
        <f t="shared" si="17"/>
        <v>109</v>
      </c>
      <c r="P173" s="8">
        <f t="shared" si="18"/>
        <v>1.4452610685120043E-4</v>
      </c>
    </row>
    <row r="174" spans="1:16" x14ac:dyDescent="0.25">
      <c r="A174">
        <v>154</v>
      </c>
      <c r="B174">
        <v>98</v>
      </c>
      <c r="C174" s="10">
        <v>98</v>
      </c>
      <c r="D174">
        <v>30</v>
      </c>
      <c r="E174">
        <v>38</v>
      </c>
      <c r="F174">
        <v>40</v>
      </c>
      <c r="G174" s="8">
        <f t="shared" si="19"/>
        <v>108</v>
      </c>
      <c r="H174">
        <v>108</v>
      </c>
      <c r="I174" s="8">
        <f t="shared" si="20"/>
        <v>1.432001792654096E-4</v>
      </c>
      <c r="J174" t="s">
        <v>18</v>
      </c>
      <c r="K174" t="s">
        <v>19</v>
      </c>
      <c r="M174" t="s">
        <v>2</v>
      </c>
      <c r="N174" s="8">
        <f t="shared" si="16"/>
        <v>108</v>
      </c>
      <c r="O174" s="8">
        <f t="shared" si="17"/>
        <v>108</v>
      </c>
      <c r="P174" s="8">
        <f t="shared" si="18"/>
        <v>1.432001792654096E-4</v>
      </c>
    </row>
    <row r="175" spans="1:16" x14ac:dyDescent="0.25">
      <c r="A175">
        <v>155</v>
      </c>
      <c r="B175">
        <v>99</v>
      </c>
      <c r="C175" s="10">
        <v>99</v>
      </c>
      <c r="D175">
        <v>33</v>
      </c>
      <c r="E175">
        <v>33</v>
      </c>
      <c r="F175">
        <v>39</v>
      </c>
      <c r="G175" s="8">
        <f t="shared" si="19"/>
        <v>105</v>
      </c>
      <c r="H175">
        <v>105</v>
      </c>
      <c r="I175" s="8">
        <f t="shared" si="20"/>
        <v>1.3922239650803711E-4</v>
      </c>
      <c r="J175" t="s">
        <v>29</v>
      </c>
      <c r="K175" t="s">
        <v>19</v>
      </c>
      <c r="M175" t="s">
        <v>29</v>
      </c>
      <c r="N175" s="8">
        <f t="shared" si="16"/>
        <v>105</v>
      </c>
      <c r="O175" s="8">
        <f t="shared" si="17"/>
        <v>105</v>
      </c>
      <c r="P175" s="8">
        <f t="shared" si="18"/>
        <v>1.3922239650803711E-4</v>
      </c>
    </row>
    <row r="176" spans="1:16" x14ac:dyDescent="0.25">
      <c r="A176">
        <v>157</v>
      </c>
      <c r="B176">
        <v>101</v>
      </c>
      <c r="C176" s="8">
        <v>101</v>
      </c>
      <c r="D176">
        <v>36</v>
      </c>
      <c r="E176">
        <v>38</v>
      </c>
      <c r="F176">
        <v>31</v>
      </c>
      <c r="G176" s="8">
        <f t="shared" si="19"/>
        <v>105</v>
      </c>
      <c r="H176">
        <v>105</v>
      </c>
      <c r="I176" s="8">
        <f t="shared" si="20"/>
        <v>1.3922239650803711E-4</v>
      </c>
      <c r="J176" t="s">
        <v>22</v>
      </c>
      <c r="K176" t="s">
        <v>23</v>
      </c>
      <c r="L176" s="8" t="s">
        <v>71</v>
      </c>
      <c r="M176" t="s">
        <v>22</v>
      </c>
      <c r="N176" s="8">
        <f t="shared" si="16"/>
        <v>105</v>
      </c>
      <c r="O176" s="8">
        <f t="shared" si="17"/>
        <v>105</v>
      </c>
      <c r="P176" s="8">
        <f t="shared" si="18"/>
        <v>1.3922239650803711E-4</v>
      </c>
    </row>
    <row r="177" spans="1:16" x14ac:dyDescent="0.25">
      <c r="A177">
        <v>158</v>
      </c>
      <c r="B177">
        <v>102</v>
      </c>
      <c r="C177" s="10">
        <v>102</v>
      </c>
      <c r="D177">
        <v>31</v>
      </c>
      <c r="E177">
        <v>39</v>
      </c>
      <c r="F177">
        <v>34</v>
      </c>
      <c r="G177" s="8">
        <f t="shared" si="19"/>
        <v>104</v>
      </c>
      <c r="H177">
        <v>104</v>
      </c>
      <c r="I177" s="8">
        <f t="shared" si="20"/>
        <v>1.3789646892224628E-4</v>
      </c>
      <c r="J177" t="s">
        <v>18</v>
      </c>
      <c r="K177" t="s">
        <v>19</v>
      </c>
      <c r="M177" t="s">
        <v>2</v>
      </c>
      <c r="N177" s="8">
        <f t="shared" si="16"/>
        <v>104</v>
      </c>
      <c r="O177" s="8">
        <f t="shared" si="17"/>
        <v>104</v>
      </c>
      <c r="P177" s="8">
        <f t="shared" si="18"/>
        <v>1.3789646892224628E-4</v>
      </c>
    </row>
    <row r="178" spans="1:16" x14ac:dyDescent="0.25">
      <c r="A178">
        <v>159</v>
      </c>
      <c r="B178">
        <v>103</v>
      </c>
      <c r="C178" s="10">
        <v>103</v>
      </c>
      <c r="D178">
        <v>34</v>
      </c>
      <c r="E178">
        <v>30</v>
      </c>
      <c r="F178">
        <v>37</v>
      </c>
      <c r="G178" s="8">
        <f t="shared" si="19"/>
        <v>101</v>
      </c>
      <c r="H178">
        <v>101</v>
      </c>
      <c r="I178" s="8">
        <f t="shared" si="20"/>
        <v>1.339186861648738E-4</v>
      </c>
      <c r="J178" t="s">
        <v>18</v>
      </c>
      <c r="K178" t="s">
        <v>19</v>
      </c>
      <c r="L178" s="8" t="s">
        <v>69</v>
      </c>
      <c r="M178" s="8" t="s">
        <v>72</v>
      </c>
      <c r="N178" s="8">
        <f t="shared" si="16"/>
        <v>101</v>
      </c>
      <c r="O178" s="8">
        <f t="shared" si="17"/>
        <v>101</v>
      </c>
      <c r="P178" s="8">
        <f t="shared" si="18"/>
        <v>1.339186861648738E-4</v>
      </c>
    </row>
    <row r="179" spans="1:16" x14ac:dyDescent="0.25">
      <c r="A179">
        <v>163</v>
      </c>
      <c r="B179">
        <v>107</v>
      </c>
      <c r="C179" s="8">
        <v>107</v>
      </c>
      <c r="D179">
        <v>25</v>
      </c>
      <c r="E179">
        <v>39</v>
      </c>
      <c r="F179">
        <v>33</v>
      </c>
      <c r="G179" s="8">
        <f t="shared" si="19"/>
        <v>97</v>
      </c>
      <c r="H179">
        <v>97</v>
      </c>
      <c r="I179" s="8">
        <f t="shared" si="20"/>
        <v>1.2861497582171048E-4</v>
      </c>
      <c r="J179" t="s">
        <v>57</v>
      </c>
      <c r="K179" t="s">
        <v>19</v>
      </c>
      <c r="M179" t="s">
        <v>57</v>
      </c>
      <c r="N179" s="8">
        <f t="shared" si="16"/>
        <v>97</v>
      </c>
      <c r="O179" s="8">
        <f t="shared" si="17"/>
        <v>97</v>
      </c>
      <c r="P179" s="8">
        <f t="shared" si="18"/>
        <v>1.2861497582171048E-4</v>
      </c>
    </row>
    <row r="180" spans="1:16" x14ac:dyDescent="0.25">
      <c r="A180">
        <v>165</v>
      </c>
      <c r="B180">
        <v>109</v>
      </c>
      <c r="C180" s="10">
        <v>109</v>
      </c>
      <c r="D180">
        <v>43</v>
      </c>
      <c r="E180">
        <v>26</v>
      </c>
      <c r="F180">
        <v>26</v>
      </c>
      <c r="G180" s="8">
        <f t="shared" si="19"/>
        <v>95</v>
      </c>
      <c r="H180">
        <v>95</v>
      </c>
      <c r="I180" s="8">
        <f t="shared" si="20"/>
        <v>1.2596312065012882E-4</v>
      </c>
      <c r="J180" t="s">
        <v>18</v>
      </c>
      <c r="K180" t="s">
        <v>19</v>
      </c>
      <c r="M180" t="s">
        <v>2</v>
      </c>
      <c r="N180" s="8">
        <f t="shared" si="16"/>
        <v>95</v>
      </c>
      <c r="O180" s="8">
        <f t="shared" si="17"/>
        <v>95</v>
      </c>
      <c r="P180" s="8">
        <f t="shared" si="18"/>
        <v>1.2596312065012882E-4</v>
      </c>
    </row>
    <row r="181" spans="1:16" x14ac:dyDescent="0.25">
      <c r="A181">
        <v>166</v>
      </c>
      <c r="B181">
        <v>110</v>
      </c>
      <c r="C181" s="10">
        <v>110</v>
      </c>
      <c r="D181">
        <v>23</v>
      </c>
      <c r="E181">
        <v>30</v>
      </c>
      <c r="F181">
        <v>42</v>
      </c>
      <c r="G181" s="8">
        <f t="shared" si="19"/>
        <v>95</v>
      </c>
      <c r="H181">
        <v>95</v>
      </c>
      <c r="I181" s="8">
        <f t="shared" si="20"/>
        <v>1.2596312065012882E-4</v>
      </c>
      <c r="J181" t="s">
        <v>18</v>
      </c>
      <c r="K181" t="s">
        <v>19</v>
      </c>
      <c r="M181" t="s">
        <v>2</v>
      </c>
      <c r="N181" s="8">
        <f t="shared" si="16"/>
        <v>95</v>
      </c>
      <c r="O181" s="8">
        <f t="shared" si="17"/>
        <v>95</v>
      </c>
      <c r="P181" s="8">
        <f t="shared" si="18"/>
        <v>1.2596312065012882E-4</v>
      </c>
    </row>
    <row r="182" spans="1:16" x14ac:dyDescent="0.25">
      <c r="A182">
        <v>171</v>
      </c>
      <c r="B182">
        <v>115</v>
      </c>
      <c r="C182" s="10">
        <v>115</v>
      </c>
      <c r="D182">
        <v>28</v>
      </c>
      <c r="E182">
        <v>24</v>
      </c>
      <c r="F182">
        <v>35</v>
      </c>
      <c r="G182" s="8">
        <f t="shared" si="19"/>
        <v>87</v>
      </c>
      <c r="H182">
        <v>87</v>
      </c>
      <c r="I182" s="8">
        <f t="shared" si="20"/>
        <v>1.1535569996380218E-4</v>
      </c>
      <c r="J182" t="s">
        <v>24</v>
      </c>
      <c r="K182" t="s">
        <v>19</v>
      </c>
      <c r="M182" t="s">
        <v>24</v>
      </c>
      <c r="N182" s="8">
        <f t="shared" si="16"/>
        <v>87</v>
      </c>
      <c r="O182" s="8">
        <f t="shared" si="17"/>
        <v>87</v>
      </c>
      <c r="P182" s="8">
        <f t="shared" si="18"/>
        <v>1.1535569996380218E-4</v>
      </c>
    </row>
    <row r="183" spans="1:16" x14ac:dyDescent="0.25">
      <c r="A183">
        <v>172</v>
      </c>
      <c r="B183">
        <v>116</v>
      </c>
      <c r="C183" s="10">
        <v>116</v>
      </c>
      <c r="D183">
        <v>37</v>
      </c>
      <c r="E183">
        <v>23</v>
      </c>
      <c r="F183">
        <v>26</v>
      </c>
      <c r="G183" s="8">
        <f t="shared" si="19"/>
        <v>86</v>
      </c>
      <c r="H183">
        <v>86</v>
      </c>
      <c r="I183" s="8">
        <f t="shared" si="20"/>
        <v>1.1402977237801135E-4</v>
      </c>
      <c r="J183" t="s">
        <v>18</v>
      </c>
      <c r="K183" t="s">
        <v>19</v>
      </c>
      <c r="M183" t="s">
        <v>2</v>
      </c>
      <c r="N183" s="8">
        <f t="shared" si="16"/>
        <v>86</v>
      </c>
      <c r="O183" s="8">
        <f t="shared" si="17"/>
        <v>86</v>
      </c>
      <c r="P183" s="8">
        <f t="shared" si="18"/>
        <v>1.1402977237801135E-4</v>
      </c>
    </row>
    <row r="184" spans="1:16" x14ac:dyDescent="0.25">
      <c r="A184">
        <v>173</v>
      </c>
      <c r="B184">
        <v>117</v>
      </c>
      <c r="C184" s="10">
        <v>117</v>
      </c>
      <c r="D184">
        <v>29</v>
      </c>
      <c r="E184">
        <v>31</v>
      </c>
      <c r="F184">
        <v>26</v>
      </c>
      <c r="G184" s="8">
        <f t="shared" si="19"/>
        <v>86</v>
      </c>
      <c r="H184">
        <v>86</v>
      </c>
      <c r="I184" s="8">
        <f t="shared" si="20"/>
        <v>1.1402977237801135E-4</v>
      </c>
      <c r="J184" t="s">
        <v>18</v>
      </c>
      <c r="K184" t="s">
        <v>19</v>
      </c>
      <c r="M184" t="s">
        <v>2</v>
      </c>
      <c r="N184" s="8">
        <f t="shared" si="16"/>
        <v>86</v>
      </c>
      <c r="O184" s="8">
        <f t="shared" si="17"/>
        <v>86</v>
      </c>
      <c r="P184" s="8">
        <f t="shared" si="18"/>
        <v>1.1402977237801135E-4</v>
      </c>
    </row>
    <row r="185" spans="1:16" x14ac:dyDescent="0.25">
      <c r="A185">
        <v>175</v>
      </c>
      <c r="B185">
        <v>119</v>
      </c>
      <c r="C185" s="8">
        <v>119</v>
      </c>
      <c r="D185">
        <v>28</v>
      </c>
      <c r="E185">
        <v>27</v>
      </c>
      <c r="F185">
        <v>29</v>
      </c>
      <c r="G185" s="8">
        <f t="shared" si="19"/>
        <v>84</v>
      </c>
      <c r="H185">
        <v>84</v>
      </c>
      <c r="I185" s="8">
        <f t="shared" si="20"/>
        <v>1.1137791720642969E-4</v>
      </c>
      <c r="J185" t="s">
        <v>18</v>
      </c>
      <c r="K185" t="s">
        <v>19</v>
      </c>
      <c r="M185" t="s">
        <v>2</v>
      </c>
      <c r="N185" s="8">
        <f t="shared" si="16"/>
        <v>84</v>
      </c>
      <c r="O185" s="8">
        <f t="shared" si="17"/>
        <v>84</v>
      </c>
      <c r="P185" s="8">
        <f t="shared" si="18"/>
        <v>1.1137791720642969E-4</v>
      </c>
    </row>
    <row r="186" spans="1:16" x14ac:dyDescent="0.25">
      <c r="A186">
        <v>176</v>
      </c>
      <c r="B186">
        <v>120</v>
      </c>
      <c r="C186" s="10">
        <v>120</v>
      </c>
      <c r="D186">
        <v>26</v>
      </c>
      <c r="E186">
        <v>36</v>
      </c>
      <c r="F186">
        <v>20</v>
      </c>
      <c r="G186" s="8">
        <f t="shared" si="19"/>
        <v>82</v>
      </c>
      <c r="H186">
        <v>82</v>
      </c>
      <c r="I186" s="8">
        <f t="shared" si="20"/>
        <v>1.0872606203484803E-4</v>
      </c>
      <c r="J186" t="s">
        <v>30</v>
      </c>
      <c r="K186" t="s">
        <v>19</v>
      </c>
      <c r="M186" t="s">
        <v>30</v>
      </c>
      <c r="N186" s="8">
        <f t="shared" si="16"/>
        <v>82</v>
      </c>
      <c r="O186" s="8">
        <f t="shared" si="17"/>
        <v>82</v>
      </c>
      <c r="P186" s="8">
        <f t="shared" si="18"/>
        <v>1.0872606203484803E-4</v>
      </c>
    </row>
    <row r="187" spans="1:16" x14ac:dyDescent="0.25">
      <c r="A187">
        <v>177</v>
      </c>
      <c r="B187">
        <v>121</v>
      </c>
      <c r="C187" s="10">
        <v>121</v>
      </c>
      <c r="D187">
        <v>25</v>
      </c>
      <c r="E187">
        <v>33</v>
      </c>
      <c r="F187">
        <v>24</v>
      </c>
      <c r="G187" s="8">
        <f t="shared" si="19"/>
        <v>82</v>
      </c>
      <c r="H187">
        <v>82</v>
      </c>
      <c r="I187" s="8">
        <f t="shared" si="20"/>
        <v>1.0872606203484803E-4</v>
      </c>
      <c r="J187" t="s">
        <v>18</v>
      </c>
      <c r="K187" t="s">
        <v>19</v>
      </c>
      <c r="M187" t="s">
        <v>2</v>
      </c>
      <c r="N187" s="8">
        <f t="shared" si="16"/>
        <v>82</v>
      </c>
      <c r="O187" s="8">
        <f t="shared" si="17"/>
        <v>82</v>
      </c>
      <c r="P187" s="8">
        <f t="shared" si="18"/>
        <v>1.0872606203484803E-4</v>
      </c>
    </row>
    <row r="188" spans="1:16" x14ac:dyDescent="0.25">
      <c r="A188">
        <v>179</v>
      </c>
      <c r="B188">
        <v>123</v>
      </c>
      <c r="C188" s="8">
        <v>123</v>
      </c>
      <c r="D188">
        <v>17</v>
      </c>
      <c r="E188">
        <v>27</v>
      </c>
      <c r="F188">
        <v>37</v>
      </c>
      <c r="G188" s="8">
        <f t="shared" si="19"/>
        <v>81</v>
      </c>
      <c r="H188">
        <v>81</v>
      </c>
      <c r="I188" s="8">
        <f t="shared" si="20"/>
        <v>1.074001344490572E-4</v>
      </c>
      <c r="J188" t="s">
        <v>18</v>
      </c>
      <c r="K188" t="s">
        <v>19</v>
      </c>
      <c r="M188" t="s">
        <v>2</v>
      </c>
      <c r="N188" s="8">
        <f t="shared" si="16"/>
        <v>81</v>
      </c>
      <c r="O188" s="8">
        <f t="shared" si="17"/>
        <v>81</v>
      </c>
      <c r="P188" s="8">
        <f t="shared" si="18"/>
        <v>1.074001344490572E-4</v>
      </c>
    </row>
    <row r="189" spans="1:16" x14ac:dyDescent="0.25">
      <c r="A189">
        <v>180</v>
      </c>
      <c r="B189">
        <v>124</v>
      </c>
      <c r="C189" s="10">
        <v>124</v>
      </c>
      <c r="D189">
        <v>28</v>
      </c>
      <c r="E189">
        <v>29</v>
      </c>
      <c r="F189">
        <v>22</v>
      </c>
      <c r="G189" s="8">
        <f t="shared" si="19"/>
        <v>79</v>
      </c>
      <c r="H189">
        <v>79</v>
      </c>
      <c r="I189" s="8">
        <f t="shared" si="20"/>
        <v>1.0474827927747554E-4</v>
      </c>
      <c r="J189" t="s">
        <v>18</v>
      </c>
      <c r="K189" t="s">
        <v>19</v>
      </c>
      <c r="M189" t="s">
        <v>2</v>
      </c>
      <c r="N189" s="8">
        <f t="shared" si="16"/>
        <v>79</v>
      </c>
      <c r="O189" s="8">
        <f t="shared" si="17"/>
        <v>79</v>
      </c>
      <c r="P189" s="8">
        <f t="shared" si="18"/>
        <v>1.0474827927747554E-4</v>
      </c>
    </row>
    <row r="190" spans="1:16" x14ac:dyDescent="0.25">
      <c r="A190">
        <v>182</v>
      </c>
      <c r="B190">
        <v>126</v>
      </c>
      <c r="C190">
        <v>126</v>
      </c>
      <c r="D190">
        <v>29</v>
      </c>
      <c r="E190">
        <v>26</v>
      </c>
      <c r="F190">
        <v>23</v>
      </c>
      <c r="G190" s="8">
        <f t="shared" si="19"/>
        <v>78</v>
      </c>
      <c r="H190">
        <v>78</v>
      </c>
      <c r="I190" s="8">
        <f t="shared" si="20"/>
        <v>1.0342235169168471E-4</v>
      </c>
      <c r="J190" t="s">
        <v>18</v>
      </c>
      <c r="K190" t="s">
        <v>19</v>
      </c>
      <c r="M190" t="s">
        <v>2</v>
      </c>
      <c r="N190" s="8">
        <f t="shared" si="16"/>
        <v>78</v>
      </c>
      <c r="O190" s="8">
        <f t="shared" si="17"/>
        <v>78</v>
      </c>
      <c r="P190" s="8">
        <f t="shared" si="18"/>
        <v>1.0342235169168471E-4</v>
      </c>
    </row>
    <row r="191" spans="1:16" x14ac:dyDescent="0.25">
      <c r="A191">
        <v>183</v>
      </c>
      <c r="B191">
        <v>127</v>
      </c>
      <c r="C191">
        <v>127</v>
      </c>
      <c r="D191">
        <v>22</v>
      </c>
      <c r="E191">
        <v>31</v>
      </c>
      <c r="F191">
        <v>24</v>
      </c>
      <c r="G191" s="8">
        <f t="shared" si="19"/>
        <v>77</v>
      </c>
      <c r="H191">
        <v>77</v>
      </c>
      <c r="I191" s="8">
        <f t="shared" si="20"/>
        <v>1.0209642410589388E-4</v>
      </c>
      <c r="J191" t="s">
        <v>18</v>
      </c>
      <c r="K191" t="s">
        <v>19</v>
      </c>
      <c r="M191" t="s">
        <v>2</v>
      </c>
      <c r="N191" s="8">
        <f t="shared" si="16"/>
        <v>77</v>
      </c>
      <c r="O191" s="8">
        <f t="shared" si="17"/>
        <v>77</v>
      </c>
      <c r="P191" s="8">
        <f t="shared" si="18"/>
        <v>1.0209642410589388E-4</v>
      </c>
    </row>
    <row r="192" spans="1:16" x14ac:dyDescent="0.25">
      <c r="A192">
        <v>184</v>
      </c>
      <c r="B192">
        <v>128</v>
      </c>
      <c r="C192">
        <v>128</v>
      </c>
      <c r="D192">
        <v>32</v>
      </c>
      <c r="E192">
        <v>13</v>
      </c>
      <c r="F192">
        <v>32</v>
      </c>
      <c r="G192" s="8">
        <f t="shared" si="19"/>
        <v>77</v>
      </c>
      <c r="H192">
        <v>77</v>
      </c>
      <c r="I192" s="8">
        <f t="shared" si="20"/>
        <v>1.0209642410589388E-4</v>
      </c>
      <c r="J192" t="s">
        <v>18</v>
      </c>
      <c r="K192" t="s">
        <v>19</v>
      </c>
      <c r="M192" t="s">
        <v>2</v>
      </c>
      <c r="N192" s="8">
        <f t="shared" si="16"/>
        <v>77</v>
      </c>
      <c r="O192" s="8">
        <f t="shared" si="17"/>
        <v>77</v>
      </c>
      <c r="P192" s="8">
        <f t="shared" si="18"/>
        <v>1.0209642410589388E-4</v>
      </c>
    </row>
    <row r="193" spans="1:16" x14ac:dyDescent="0.25">
      <c r="A193">
        <v>186</v>
      </c>
      <c r="B193">
        <v>130</v>
      </c>
      <c r="C193">
        <v>130</v>
      </c>
      <c r="D193">
        <v>32</v>
      </c>
      <c r="E193">
        <v>17</v>
      </c>
      <c r="F193">
        <v>26</v>
      </c>
      <c r="G193" s="8">
        <f t="shared" si="19"/>
        <v>75</v>
      </c>
      <c r="H193">
        <v>75</v>
      </c>
      <c r="I193" s="8">
        <f t="shared" si="20"/>
        <v>9.9444568934312224E-5</v>
      </c>
      <c r="J193" t="s">
        <v>18</v>
      </c>
      <c r="K193" t="s">
        <v>19</v>
      </c>
      <c r="M193" t="s">
        <v>2</v>
      </c>
      <c r="N193" s="8">
        <f t="shared" si="16"/>
        <v>75</v>
      </c>
      <c r="O193" s="8">
        <f t="shared" si="17"/>
        <v>75</v>
      </c>
      <c r="P193" s="8">
        <f t="shared" si="18"/>
        <v>9.9444568934312224E-5</v>
      </c>
    </row>
    <row r="194" spans="1:16" x14ac:dyDescent="0.25">
      <c r="A194">
        <v>187</v>
      </c>
      <c r="B194">
        <v>131</v>
      </c>
      <c r="C194">
        <v>131</v>
      </c>
      <c r="D194">
        <v>26</v>
      </c>
      <c r="E194">
        <v>24</v>
      </c>
      <c r="F194">
        <v>25</v>
      </c>
      <c r="G194" s="8">
        <f t="shared" si="19"/>
        <v>75</v>
      </c>
      <c r="H194">
        <v>75</v>
      </c>
      <c r="I194" s="8">
        <f t="shared" si="20"/>
        <v>9.9444568934312224E-5</v>
      </c>
      <c r="J194" t="s">
        <v>18</v>
      </c>
      <c r="K194" t="s">
        <v>19</v>
      </c>
      <c r="M194" t="s">
        <v>2</v>
      </c>
      <c r="N194" s="8">
        <f t="shared" si="16"/>
        <v>75</v>
      </c>
      <c r="O194" s="8">
        <f t="shared" si="17"/>
        <v>75</v>
      </c>
      <c r="P194" s="8">
        <f t="shared" si="18"/>
        <v>9.9444568934312224E-5</v>
      </c>
    </row>
    <row r="195" spans="1:16" customFormat="1" x14ac:dyDescent="0.25">
      <c r="H195" t="s">
        <v>51</v>
      </c>
      <c r="I195" s="10">
        <f>SUM(I7:I194)-SUM(I116:I135)</f>
        <v>0.55839318791443471</v>
      </c>
      <c r="P195" s="10"/>
    </row>
  </sheetData>
  <autoFilter ref="O1:O195"/>
  <sortState ref="A7:M194">
    <sortCondition ref="C7:C194"/>
  </sortState>
  <mergeCells count="2">
    <mergeCell ref="D5:F5"/>
    <mergeCell ref="D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T1" zoomScaleNormal="100" workbookViewId="0">
      <selection activeCell="T3" sqref="T3"/>
    </sheetView>
  </sheetViews>
  <sheetFormatPr defaultRowHeight="15" x14ac:dyDescent="0.25"/>
  <cols>
    <col min="1" max="1" width="9.140625" hidden="1" customWidth="1"/>
    <col min="2" max="2" width="11.5703125" hidden="1" customWidth="1"/>
    <col min="3" max="3" width="17.140625" customWidth="1"/>
    <col min="4" max="11" width="9.140625" hidden="1" customWidth="1"/>
    <col min="12" max="12" width="10.140625" hidden="1" customWidth="1"/>
    <col min="13" max="13" width="83.5703125" customWidth="1"/>
    <col min="14" max="14" width="11.28515625" hidden="1" customWidth="1"/>
    <col min="15" max="15" width="19" hidden="1" customWidth="1"/>
    <col min="16" max="16" width="30.42578125" hidden="1" customWidth="1"/>
    <col min="17" max="17" width="11.28515625" customWidth="1"/>
    <col min="18" max="18" width="12.140625" customWidth="1"/>
    <col min="19" max="19" width="83.140625" customWidth="1"/>
    <col min="20" max="20" width="21.28515625" customWidth="1"/>
  </cols>
  <sheetData>
    <row r="1" spans="1:20" x14ac:dyDescent="0.25">
      <c r="A1" s="9" t="s">
        <v>14</v>
      </c>
      <c r="B1" s="9" t="s">
        <v>15</v>
      </c>
      <c r="C1" s="9" t="s">
        <v>36</v>
      </c>
      <c r="D1" s="9" t="s">
        <v>4</v>
      </c>
      <c r="E1" s="9" t="s">
        <v>5</v>
      </c>
      <c r="F1" s="9" t="s">
        <v>6</v>
      </c>
      <c r="G1" s="9" t="s">
        <v>38</v>
      </c>
      <c r="H1" s="9" t="s">
        <v>33</v>
      </c>
      <c r="I1" s="9" t="s">
        <v>44</v>
      </c>
      <c r="J1" s="9" t="s">
        <v>16</v>
      </c>
      <c r="K1" s="9" t="s">
        <v>32</v>
      </c>
      <c r="L1" s="9" t="s">
        <v>35</v>
      </c>
      <c r="M1" s="9" t="s">
        <v>34</v>
      </c>
      <c r="N1" s="9" t="s">
        <v>47</v>
      </c>
      <c r="O1" s="9" t="s">
        <v>48</v>
      </c>
      <c r="P1" s="9" t="s">
        <v>50</v>
      </c>
      <c r="Q1" s="9" t="s">
        <v>52</v>
      </c>
    </row>
    <row r="2" spans="1:20" x14ac:dyDescent="0.25">
      <c r="A2" s="9">
        <v>126</v>
      </c>
      <c r="B2" s="9">
        <v>71</v>
      </c>
      <c r="C2" s="9">
        <v>1</v>
      </c>
      <c r="D2" s="9">
        <v>62</v>
      </c>
      <c r="E2" s="9">
        <v>53</v>
      </c>
      <c r="F2" s="9">
        <v>67</v>
      </c>
      <c r="G2" s="9">
        <v>182</v>
      </c>
      <c r="H2" s="9">
        <v>182</v>
      </c>
      <c r="I2" s="9">
        <v>2.41318820613931E-4</v>
      </c>
      <c r="J2" s="9" t="s">
        <v>18</v>
      </c>
      <c r="K2" s="9" t="s">
        <v>19</v>
      </c>
      <c r="L2" s="9"/>
      <c r="M2" t="s">
        <v>62</v>
      </c>
      <c r="N2" s="9">
        <v>161467</v>
      </c>
      <c r="O2" s="9">
        <v>161467</v>
      </c>
      <c r="P2" s="9">
        <v>0.2140935494948879</v>
      </c>
      <c r="Q2" s="9">
        <f>P2*100</f>
        <v>21.40935494948879</v>
      </c>
      <c r="S2" s="2" t="s">
        <v>74</v>
      </c>
      <c r="T2" t="s">
        <v>7</v>
      </c>
    </row>
    <row r="3" spans="1:20" x14ac:dyDescent="0.25">
      <c r="A3" s="9">
        <v>164</v>
      </c>
      <c r="B3" s="9">
        <v>108</v>
      </c>
      <c r="C3" s="9">
        <v>2</v>
      </c>
      <c r="D3" s="9">
        <v>33</v>
      </c>
      <c r="E3" s="9">
        <v>26</v>
      </c>
      <c r="F3" s="9">
        <v>38</v>
      </c>
      <c r="G3" s="9">
        <v>97</v>
      </c>
      <c r="H3" s="9">
        <v>97</v>
      </c>
      <c r="I3" s="9">
        <v>1.2861497582171048E-4</v>
      </c>
      <c r="J3" s="9" t="s">
        <v>21</v>
      </c>
      <c r="K3" s="9" t="s">
        <v>19</v>
      </c>
      <c r="L3" s="9"/>
      <c r="M3" s="9" t="s">
        <v>21</v>
      </c>
      <c r="N3" s="9">
        <v>138321</v>
      </c>
      <c r="O3" s="9">
        <v>138321</v>
      </c>
      <c r="P3" s="9">
        <v>0.18340362959417333</v>
      </c>
      <c r="Q3" s="9">
        <f t="shared" ref="Q3:Q65" si="0">P3*100</f>
        <v>18.340362959417334</v>
      </c>
      <c r="R3" s="3"/>
      <c r="S3" s="3" t="s">
        <v>56</v>
      </c>
      <c r="T3" s="1">
        <v>2.9833370680293667E-2</v>
      </c>
    </row>
    <row r="4" spans="1:20" x14ac:dyDescent="0.25">
      <c r="A4" s="9">
        <v>74</v>
      </c>
      <c r="B4" s="9">
        <v>24</v>
      </c>
      <c r="C4" s="9">
        <v>3</v>
      </c>
      <c r="D4" s="9">
        <v>508</v>
      </c>
      <c r="E4" s="9">
        <v>514</v>
      </c>
      <c r="F4" s="9">
        <v>446</v>
      </c>
      <c r="G4" s="9">
        <v>1468</v>
      </c>
      <c r="H4" s="9">
        <v>1468</v>
      </c>
      <c r="I4" s="9">
        <v>1.9464616959409379E-3</v>
      </c>
      <c r="J4" s="9" t="s">
        <v>18</v>
      </c>
      <c r="K4" s="9" t="s">
        <v>19</v>
      </c>
      <c r="L4" s="9"/>
      <c r="M4" s="9" t="s">
        <v>21</v>
      </c>
      <c r="N4" s="9">
        <v>51446</v>
      </c>
      <c r="O4" s="9">
        <v>51446</v>
      </c>
      <c r="P4" s="9">
        <v>6.8213670578595023E-2</v>
      </c>
      <c r="Q4" s="9">
        <f t="shared" si="0"/>
        <v>6.8213670578595025</v>
      </c>
      <c r="R4" s="3"/>
      <c r="S4" s="3" t="s">
        <v>73</v>
      </c>
      <c r="T4" s="1">
        <v>0.13736609788792994</v>
      </c>
    </row>
    <row r="5" spans="1:20" x14ac:dyDescent="0.25">
      <c r="A5" s="9">
        <v>73</v>
      </c>
      <c r="B5" s="9">
        <v>23</v>
      </c>
      <c r="C5" s="9">
        <v>4</v>
      </c>
      <c r="D5" s="9">
        <v>484</v>
      </c>
      <c r="E5" s="9">
        <v>523</v>
      </c>
      <c r="F5" s="9">
        <v>517</v>
      </c>
      <c r="G5" s="9">
        <v>1524</v>
      </c>
      <c r="H5" s="9">
        <v>1524</v>
      </c>
      <c r="I5" s="9">
        <v>2.0207136407452242E-3</v>
      </c>
      <c r="J5" s="9" t="s">
        <v>21</v>
      </c>
      <c r="K5" s="9" t="s">
        <v>19</v>
      </c>
      <c r="L5" s="9"/>
      <c r="M5" s="9" t="s">
        <v>21</v>
      </c>
      <c r="N5" s="9">
        <v>25605</v>
      </c>
      <c r="O5" s="9">
        <v>25605</v>
      </c>
      <c r="P5" s="9">
        <v>3.3950375834174186E-2</v>
      </c>
      <c r="Q5" s="9">
        <f t="shared" si="0"/>
        <v>3.3950375834174187</v>
      </c>
      <c r="R5" s="3"/>
      <c r="S5" s="3" t="s">
        <v>57</v>
      </c>
      <c r="T5" s="1">
        <v>1.2861497582171047E-2</v>
      </c>
    </row>
    <row r="6" spans="1:20" x14ac:dyDescent="0.25">
      <c r="A6" s="9">
        <v>92</v>
      </c>
      <c r="B6" s="9">
        <v>38</v>
      </c>
      <c r="C6" s="9">
        <v>10</v>
      </c>
      <c r="D6" s="9">
        <v>218</v>
      </c>
      <c r="E6" s="9">
        <v>218</v>
      </c>
      <c r="F6" s="9">
        <v>223</v>
      </c>
      <c r="G6" s="9">
        <v>659</v>
      </c>
      <c r="H6" s="9">
        <v>659</v>
      </c>
      <c r="I6" s="9">
        <v>8.7378627903615669E-4</v>
      </c>
      <c r="J6" s="9" t="s">
        <v>18</v>
      </c>
      <c r="K6" s="9" t="s">
        <v>19</v>
      </c>
      <c r="L6" s="9"/>
      <c r="M6" s="9" t="s">
        <v>20</v>
      </c>
      <c r="N6" s="9">
        <v>10628</v>
      </c>
      <c r="O6" s="9">
        <v>10628</v>
      </c>
      <c r="P6" s="9">
        <v>1.4091958381784937E-2</v>
      </c>
      <c r="Q6" s="9">
        <f t="shared" si="0"/>
        <v>1.4091958381784937</v>
      </c>
      <c r="R6" s="3"/>
      <c r="S6" s="3" t="s">
        <v>58</v>
      </c>
      <c r="T6" s="1">
        <v>0.10501346479463371</v>
      </c>
    </row>
    <row r="7" spans="1:20" x14ac:dyDescent="0.25">
      <c r="A7" s="9">
        <v>122</v>
      </c>
      <c r="B7" s="9">
        <v>67</v>
      </c>
      <c r="C7" s="9">
        <v>12</v>
      </c>
      <c r="D7" s="9">
        <v>65</v>
      </c>
      <c r="E7" s="9">
        <v>71</v>
      </c>
      <c r="F7" s="9">
        <v>62</v>
      </c>
      <c r="G7" s="9">
        <v>198</v>
      </c>
      <c r="H7" s="9">
        <v>198</v>
      </c>
      <c r="I7" s="9">
        <v>2.6253366198658427E-4</v>
      </c>
      <c r="J7" s="9" t="s">
        <v>29</v>
      </c>
      <c r="K7" s="9" t="s">
        <v>19</v>
      </c>
      <c r="L7" s="9"/>
      <c r="M7" s="9" t="s">
        <v>29</v>
      </c>
      <c r="N7" s="9">
        <v>4706</v>
      </c>
      <c r="O7" s="9">
        <v>4706</v>
      </c>
      <c r="P7" s="9">
        <v>6.2398152187316432E-3</v>
      </c>
      <c r="Q7" s="9">
        <f t="shared" si="0"/>
        <v>0.62398152187316436</v>
      </c>
      <c r="R7" s="3"/>
      <c r="S7" s="3" t="s">
        <v>70</v>
      </c>
      <c r="T7" s="1">
        <v>4.7335614812732615E-2</v>
      </c>
    </row>
    <row r="8" spans="1:20" x14ac:dyDescent="0.25">
      <c r="A8" s="9">
        <v>57</v>
      </c>
      <c r="B8" s="9">
        <v>14</v>
      </c>
      <c r="C8" s="9">
        <v>14</v>
      </c>
      <c r="D8" s="9">
        <v>816</v>
      </c>
      <c r="E8" s="9">
        <v>829</v>
      </c>
      <c r="F8" s="9">
        <v>697</v>
      </c>
      <c r="G8" s="9">
        <v>2342</v>
      </c>
      <c r="H8" s="9">
        <v>2342</v>
      </c>
      <c r="I8" s="9">
        <v>3.1053224059221229E-3</v>
      </c>
      <c r="J8" s="9" t="s">
        <v>27</v>
      </c>
      <c r="K8" s="9" t="s">
        <v>12</v>
      </c>
      <c r="L8" s="9"/>
      <c r="M8" s="9" t="s">
        <v>27</v>
      </c>
      <c r="N8" s="9">
        <v>2342</v>
      </c>
      <c r="O8" s="9">
        <v>2342</v>
      </c>
      <c r="P8" s="9">
        <v>3.1053224059221229E-3</v>
      </c>
      <c r="Q8" s="9">
        <f t="shared" si="0"/>
        <v>0.31053224059221229</v>
      </c>
      <c r="R8" s="3"/>
      <c r="S8" s="3" t="s">
        <v>24</v>
      </c>
      <c r="T8" s="1">
        <v>0.2963448154242504</v>
      </c>
    </row>
    <row r="9" spans="1:20" x14ac:dyDescent="0.25">
      <c r="A9" s="9">
        <v>58</v>
      </c>
      <c r="B9" s="9">
        <v>15</v>
      </c>
      <c r="C9" s="9">
        <v>15</v>
      </c>
      <c r="D9" s="9">
        <v>728</v>
      </c>
      <c r="E9" s="9">
        <v>787</v>
      </c>
      <c r="F9" s="9">
        <v>779</v>
      </c>
      <c r="G9" s="9">
        <v>2294</v>
      </c>
      <c r="H9" s="9">
        <v>2294</v>
      </c>
      <c r="I9" s="9">
        <v>3.0416778818041631E-3</v>
      </c>
      <c r="J9" s="9" t="s">
        <v>22</v>
      </c>
      <c r="K9" s="9" t="s">
        <v>23</v>
      </c>
      <c r="L9" s="9" t="s">
        <v>63</v>
      </c>
      <c r="M9" s="9" t="s">
        <v>22</v>
      </c>
      <c r="N9" s="9">
        <v>2294</v>
      </c>
      <c r="O9" s="9">
        <v>2294</v>
      </c>
      <c r="P9" s="9">
        <v>3.0416778818041631E-3</v>
      </c>
      <c r="Q9" s="9">
        <f t="shared" si="0"/>
        <v>0.30416778818041629</v>
      </c>
      <c r="R9" s="3"/>
      <c r="S9" s="3" t="s">
        <v>26</v>
      </c>
      <c r="T9" s="1">
        <v>0.34752562023577643</v>
      </c>
    </row>
    <row r="10" spans="1:20" x14ac:dyDescent="0.25">
      <c r="A10" s="9">
        <v>70</v>
      </c>
      <c r="B10" s="9">
        <v>22</v>
      </c>
      <c r="C10" s="9">
        <v>16</v>
      </c>
      <c r="D10" s="9">
        <v>571</v>
      </c>
      <c r="E10" s="9">
        <v>548</v>
      </c>
      <c r="F10" s="9">
        <v>530</v>
      </c>
      <c r="G10" s="9">
        <v>1649</v>
      </c>
      <c r="H10" s="9">
        <v>1649</v>
      </c>
      <c r="I10" s="9">
        <v>2.1864545889690779E-3</v>
      </c>
      <c r="J10" s="9" t="s">
        <v>18</v>
      </c>
      <c r="K10" s="9" t="s">
        <v>19</v>
      </c>
      <c r="L10" s="9" t="s">
        <v>65</v>
      </c>
      <c r="M10" s="9" t="s">
        <v>72</v>
      </c>
      <c r="N10" s="9">
        <v>3817</v>
      </c>
      <c r="O10" s="9">
        <v>3817</v>
      </c>
      <c r="P10" s="9">
        <v>5.0610655949635966E-3</v>
      </c>
      <c r="Q10" s="9">
        <f t="shared" si="0"/>
        <v>0.50610655949635963</v>
      </c>
      <c r="R10" s="3"/>
      <c r="S10" s="3" t="s">
        <v>30</v>
      </c>
      <c r="T10" s="1">
        <v>0.1160186637566976</v>
      </c>
    </row>
    <row r="11" spans="1:20" x14ac:dyDescent="0.25">
      <c r="A11" s="9">
        <v>69</v>
      </c>
      <c r="B11" s="9">
        <v>21</v>
      </c>
      <c r="C11" s="9">
        <v>21</v>
      </c>
      <c r="D11" s="9">
        <v>559</v>
      </c>
      <c r="E11" s="9">
        <v>537</v>
      </c>
      <c r="F11" s="9">
        <v>577</v>
      </c>
      <c r="G11" s="9">
        <v>1673</v>
      </c>
      <c r="H11" s="9">
        <v>1673</v>
      </c>
      <c r="I11" s="9">
        <v>2.2182768510280578E-3</v>
      </c>
      <c r="J11" s="9" t="s">
        <v>24</v>
      </c>
      <c r="K11" s="9" t="s">
        <v>19</v>
      </c>
      <c r="L11" s="9"/>
      <c r="M11" s="9" t="s">
        <v>24</v>
      </c>
      <c r="N11" s="9">
        <v>1673</v>
      </c>
      <c r="O11" s="9">
        <v>1673</v>
      </c>
      <c r="P11" s="9">
        <v>2.2182768510280578E-3</v>
      </c>
      <c r="Q11" s="9">
        <f t="shared" si="0"/>
        <v>0.22182768510280579</v>
      </c>
      <c r="R11" s="3"/>
      <c r="S11" s="3" t="s">
        <v>21</v>
      </c>
      <c r="T11" s="1">
        <v>28.556767600694258</v>
      </c>
    </row>
    <row r="12" spans="1:20" x14ac:dyDescent="0.25">
      <c r="A12" s="9">
        <v>104</v>
      </c>
      <c r="B12" s="9">
        <v>25</v>
      </c>
      <c r="C12" s="9">
        <v>25</v>
      </c>
      <c r="D12" s="9">
        <v>124</v>
      </c>
      <c r="E12" s="9">
        <v>142</v>
      </c>
      <c r="F12" s="9">
        <v>131</v>
      </c>
      <c r="G12" s="9">
        <v>397</v>
      </c>
      <c r="H12" s="9">
        <v>397</v>
      </c>
      <c r="I12" s="9">
        <v>5.2639325155895932E-4</v>
      </c>
      <c r="J12" s="9" t="s">
        <v>18</v>
      </c>
      <c r="K12" s="9" t="s">
        <v>19</v>
      </c>
      <c r="L12" s="9"/>
      <c r="M12" s="9" t="s">
        <v>2</v>
      </c>
      <c r="N12" s="9">
        <v>1413</v>
      </c>
      <c r="O12" s="9">
        <v>1413</v>
      </c>
      <c r="P12" s="9">
        <v>1.8735356787224424E-3</v>
      </c>
      <c r="Q12" s="9">
        <f t="shared" si="0"/>
        <v>0.18735356787224425</v>
      </c>
      <c r="R12" s="3"/>
      <c r="S12" s="3" t="s">
        <v>62</v>
      </c>
      <c r="T12" s="1">
        <v>21.40935494948879</v>
      </c>
    </row>
    <row r="13" spans="1:20" x14ac:dyDescent="0.25">
      <c r="A13" s="9">
        <v>78</v>
      </c>
      <c r="B13" s="9">
        <v>28</v>
      </c>
      <c r="C13" s="9">
        <v>28</v>
      </c>
      <c r="D13" s="9">
        <v>384</v>
      </c>
      <c r="E13" s="9">
        <v>442</v>
      </c>
      <c r="F13" s="9">
        <v>478</v>
      </c>
      <c r="G13" s="9">
        <v>1304</v>
      </c>
      <c r="H13" s="9">
        <v>1304</v>
      </c>
      <c r="I13" s="9">
        <v>1.7290095718712419E-3</v>
      </c>
      <c r="J13" s="9" t="s">
        <v>18</v>
      </c>
      <c r="K13" s="9" t="s">
        <v>19</v>
      </c>
      <c r="L13" s="9"/>
      <c r="M13" s="9" t="s">
        <v>2</v>
      </c>
      <c r="N13" s="9">
        <v>1304</v>
      </c>
      <c r="O13" s="9">
        <v>1304</v>
      </c>
      <c r="P13" s="9">
        <v>1.7290095718712419E-3</v>
      </c>
      <c r="Q13" s="9">
        <f t="shared" si="0"/>
        <v>0.1729009571871242</v>
      </c>
      <c r="R13" s="3"/>
      <c r="S13" s="3" t="s">
        <v>29</v>
      </c>
      <c r="T13" s="1">
        <v>0.6379037615239681</v>
      </c>
    </row>
    <row r="14" spans="1:20" x14ac:dyDescent="0.25">
      <c r="A14" s="9">
        <v>79</v>
      </c>
      <c r="B14" s="9">
        <v>29</v>
      </c>
      <c r="C14" s="9">
        <v>29</v>
      </c>
      <c r="D14" s="9">
        <v>418</v>
      </c>
      <c r="E14" s="9">
        <v>437</v>
      </c>
      <c r="F14" s="9">
        <v>410</v>
      </c>
      <c r="G14" s="9">
        <v>1265</v>
      </c>
      <c r="H14" s="9">
        <v>1265</v>
      </c>
      <c r="I14" s="9">
        <v>1.6772983960253996E-3</v>
      </c>
      <c r="J14" s="9" t="s">
        <v>18</v>
      </c>
      <c r="K14" s="9" t="s">
        <v>19</v>
      </c>
      <c r="L14" s="9"/>
      <c r="M14" s="9" t="s">
        <v>2</v>
      </c>
      <c r="N14" s="9">
        <v>1265</v>
      </c>
      <c r="O14" s="9">
        <v>1265</v>
      </c>
      <c r="P14" s="9">
        <v>1.6772983960253996E-3</v>
      </c>
      <c r="Q14" s="9">
        <f t="shared" si="0"/>
        <v>0.16772983960253995</v>
      </c>
      <c r="R14" s="3"/>
      <c r="S14" s="3" t="s">
        <v>20</v>
      </c>
      <c r="T14" s="1">
        <v>1.4091958381784937</v>
      </c>
    </row>
    <row r="15" spans="1:20" x14ac:dyDescent="0.25">
      <c r="A15" s="9">
        <v>145</v>
      </c>
      <c r="B15" s="9">
        <v>30</v>
      </c>
      <c r="C15" s="9">
        <v>30</v>
      </c>
      <c r="D15" s="9">
        <v>33</v>
      </c>
      <c r="E15" s="9">
        <v>49</v>
      </c>
      <c r="F15" s="9">
        <v>43</v>
      </c>
      <c r="G15" s="9">
        <v>125</v>
      </c>
      <c r="H15" s="9">
        <v>125</v>
      </c>
      <c r="I15" s="9">
        <v>1.6574094822385371E-4</v>
      </c>
      <c r="J15" s="9" t="s">
        <v>26</v>
      </c>
      <c r="K15" s="9" t="s">
        <v>19</v>
      </c>
      <c r="L15" s="9"/>
      <c r="M15" s="9" t="s">
        <v>26</v>
      </c>
      <c r="N15" s="9">
        <v>1254</v>
      </c>
      <c r="O15" s="9">
        <v>1254</v>
      </c>
      <c r="P15" s="9">
        <v>1.6627131925817005E-3</v>
      </c>
      <c r="Q15" s="9">
        <f t="shared" si="0"/>
        <v>0.16627131925817004</v>
      </c>
      <c r="R15" s="3"/>
      <c r="S15" s="3" t="s">
        <v>72</v>
      </c>
      <c r="T15" s="1">
        <v>0.51949842811284697</v>
      </c>
    </row>
    <row r="16" spans="1:20" x14ac:dyDescent="0.25">
      <c r="A16" s="9">
        <v>84</v>
      </c>
      <c r="B16" s="9">
        <v>32</v>
      </c>
      <c r="C16" s="9">
        <v>32</v>
      </c>
      <c r="D16" s="9">
        <v>356</v>
      </c>
      <c r="E16" s="9">
        <v>340</v>
      </c>
      <c r="F16" s="9">
        <v>340</v>
      </c>
      <c r="G16" s="9">
        <v>1036</v>
      </c>
      <c r="H16" s="9">
        <v>1036</v>
      </c>
      <c r="I16" s="9">
        <v>1.3736609788792995E-3</v>
      </c>
      <c r="J16" s="9" t="s">
        <v>18</v>
      </c>
      <c r="K16" s="9" t="s">
        <v>19</v>
      </c>
      <c r="L16" s="9" t="s">
        <v>66</v>
      </c>
      <c r="M16" s="9" t="s">
        <v>73</v>
      </c>
      <c r="N16" s="9">
        <v>1036</v>
      </c>
      <c r="O16" s="9">
        <v>1036</v>
      </c>
      <c r="P16" s="9">
        <v>1.3736609788792995E-3</v>
      </c>
      <c r="Q16" s="9">
        <f t="shared" si="0"/>
        <v>0.13736609788792994</v>
      </c>
      <c r="R16" s="3"/>
      <c r="S16" s="3" t="s">
        <v>27</v>
      </c>
      <c r="T16" s="1">
        <v>0.31053224059221229</v>
      </c>
    </row>
    <row r="17" spans="1:20" x14ac:dyDescent="0.25">
      <c r="A17" s="9">
        <v>85</v>
      </c>
      <c r="B17" s="9">
        <v>33</v>
      </c>
      <c r="C17" s="9">
        <v>33</v>
      </c>
      <c r="D17" s="9">
        <v>348</v>
      </c>
      <c r="E17" s="9">
        <v>375</v>
      </c>
      <c r="F17" s="9">
        <v>310</v>
      </c>
      <c r="G17" s="9">
        <v>1033</v>
      </c>
      <c r="H17" s="9">
        <v>1033</v>
      </c>
      <c r="I17" s="9">
        <v>1.3696831961219271E-3</v>
      </c>
      <c r="J17" s="9" t="s">
        <v>18</v>
      </c>
      <c r="K17" s="9" t="s">
        <v>19</v>
      </c>
      <c r="L17" s="9"/>
      <c r="M17" s="9" t="s">
        <v>2</v>
      </c>
      <c r="N17" s="9">
        <v>1033</v>
      </c>
      <c r="O17" s="9">
        <v>1033</v>
      </c>
      <c r="P17" s="9">
        <v>1.3696831961219271E-3</v>
      </c>
      <c r="Q17" s="9">
        <f t="shared" si="0"/>
        <v>0.13696831961219272</v>
      </c>
      <c r="R17" s="3"/>
      <c r="S17" s="3" t="s">
        <v>31</v>
      </c>
      <c r="T17" s="1">
        <v>5.7280071706163838E-2</v>
      </c>
    </row>
    <row r="18" spans="1:20" x14ac:dyDescent="0.25">
      <c r="A18" s="9">
        <v>88</v>
      </c>
      <c r="B18" s="9">
        <v>34</v>
      </c>
      <c r="C18" s="9">
        <v>34</v>
      </c>
      <c r="D18" s="9">
        <v>304</v>
      </c>
      <c r="E18" s="9">
        <v>316</v>
      </c>
      <c r="F18" s="9">
        <v>300</v>
      </c>
      <c r="G18" s="9">
        <v>920</v>
      </c>
      <c r="H18" s="9">
        <v>920</v>
      </c>
      <c r="I18" s="9">
        <v>1.2198533789275633E-3</v>
      </c>
      <c r="J18" s="9" t="s">
        <v>26</v>
      </c>
      <c r="K18" s="9" t="s">
        <v>19</v>
      </c>
      <c r="L18" s="9"/>
      <c r="M18" s="9" t="s">
        <v>26</v>
      </c>
      <c r="N18" s="9">
        <v>920</v>
      </c>
      <c r="O18" s="9">
        <v>920</v>
      </c>
      <c r="P18" s="9">
        <v>1.2198533789275633E-3</v>
      </c>
      <c r="Q18" s="9">
        <f t="shared" si="0"/>
        <v>0.12198533789275633</v>
      </c>
      <c r="R18" s="3"/>
      <c r="S18" s="3" t="s">
        <v>22</v>
      </c>
      <c r="T18" s="1">
        <v>0.36197823092089648</v>
      </c>
    </row>
    <row r="19" spans="1:20" x14ac:dyDescent="0.25">
      <c r="A19" s="9">
        <v>90</v>
      </c>
      <c r="B19" s="9">
        <v>36</v>
      </c>
      <c r="C19" s="9">
        <v>36</v>
      </c>
      <c r="D19" s="9">
        <v>241</v>
      </c>
      <c r="E19" s="9">
        <v>260</v>
      </c>
      <c r="F19" s="9">
        <v>231</v>
      </c>
      <c r="G19" s="9">
        <v>732</v>
      </c>
      <c r="H19" s="9">
        <v>732</v>
      </c>
      <c r="I19" s="9">
        <v>9.7057899279888731E-4</v>
      </c>
      <c r="J19" s="9" t="s">
        <v>18</v>
      </c>
      <c r="K19" s="9" t="s">
        <v>19</v>
      </c>
      <c r="L19" s="9"/>
      <c r="M19" s="9" t="s">
        <v>2</v>
      </c>
      <c r="N19" s="9">
        <v>732</v>
      </c>
      <c r="O19" s="9">
        <v>732</v>
      </c>
      <c r="P19" s="9">
        <v>9.7057899279888731E-4</v>
      </c>
      <c r="Q19" s="9">
        <f t="shared" si="0"/>
        <v>9.7057899279888726E-2</v>
      </c>
      <c r="R19" s="3"/>
      <c r="S19" s="3" t="s">
        <v>2</v>
      </c>
      <c r="T19" s="1">
        <v>1.4845085250514123</v>
      </c>
    </row>
    <row r="20" spans="1:20" x14ac:dyDescent="0.25">
      <c r="A20" s="9">
        <v>168</v>
      </c>
      <c r="B20" s="9">
        <v>112</v>
      </c>
      <c r="C20" s="9">
        <v>41</v>
      </c>
      <c r="D20" s="9">
        <v>27</v>
      </c>
      <c r="E20" s="9">
        <v>22</v>
      </c>
      <c r="F20" s="9">
        <v>41</v>
      </c>
      <c r="G20" s="9">
        <v>90</v>
      </c>
      <c r="H20" s="9">
        <v>90</v>
      </c>
      <c r="I20" s="9">
        <v>1.1933348272117467E-4</v>
      </c>
      <c r="J20" s="9" t="s">
        <v>58</v>
      </c>
      <c r="K20" s="9" t="s">
        <v>19</v>
      </c>
      <c r="L20" s="9"/>
      <c r="M20" s="9" t="s">
        <v>58</v>
      </c>
      <c r="N20" s="9">
        <v>792</v>
      </c>
      <c r="O20" s="9">
        <v>792</v>
      </c>
      <c r="P20" s="9">
        <v>1.0501346479463371E-3</v>
      </c>
      <c r="Q20" s="9">
        <f t="shared" si="0"/>
        <v>0.10501346479463371</v>
      </c>
      <c r="S20" s="3" t="s">
        <v>3</v>
      </c>
      <c r="T20" s="1">
        <v>55.839318791443525</v>
      </c>
    </row>
    <row r="21" spans="1:20" x14ac:dyDescent="0.25">
      <c r="A21" s="9">
        <v>99</v>
      </c>
      <c r="B21" s="9">
        <v>45</v>
      </c>
      <c r="C21" s="9">
        <v>45</v>
      </c>
      <c r="D21" s="9">
        <v>150</v>
      </c>
      <c r="E21" s="9">
        <v>143</v>
      </c>
      <c r="F21" s="9">
        <v>154</v>
      </c>
      <c r="G21" s="9">
        <v>447</v>
      </c>
      <c r="H21" s="9">
        <v>447</v>
      </c>
      <c r="I21" s="9">
        <v>5.926896308485008E-4</v>
      </c>
      <c r="J21" s="9" t="s">
        <v>26</v>
      </c>
      <c r="K21" s="9" t="s">
        <v>19</v>
      </c>
      <c r="L21" s="9"/>
      <c r="M21" s="9" t="s">
        <v>26</v>
      </c>
      <c r="N21" s="9">
        <v>447</v>
      </c>
      <c r="O21" s="9">
        <v>447</v>
      </c>
      <c r="P21" s="9">
        <v>5.926896308485008E-4</v>
      </c>
      <c r="Q21" s="9">
        <f t="shared" si="0"/>
        <v>5.9268963084850079E-2</v>
      </c>
    </row>
    <row r="22" spans="1:20" x14ac:dyDescent="0.25">
      <c r="A22" s="9">
        <v>100</v>
      </c>
      <c r="B22" s="9">
        <v>46</v>
      </c>
      <c r="C22" s="9">
        <v>46</v>
      </c>
      <c r="D22" s="9">
        <v>146</v>
      </c>
      <c r="E22" s="9">
        <v>138</v>
      </c>
      <c r="F22" s="9">
        <v>148</v>
      </c>
      <c r="G22" s="9">
        <v>432</v>
      </c>
      <c r="H22" s="9">
        <v>432</v>
      </c>
      <c r="I22" s="9">
        <v>5.7280071706163841E-4</v>
      </c>
      <c r="J22" s="9" t="s">
        <v>31</v>
      </c>
      <c r="K22" s="9" t="s">
        <v>12</v>
      </c>
      <c r="L22" s="9"/>
      <c r="M22" s="9" t="s">
        <v>31</v>
      </c>
      <c r="N22" s="9">
        <v>432</v>
      </c>
      <c r="O22" s="9">
        <v>432</v>
      </c>
      <c r="P22" s="9">
        <v>5.7280071706163841E-4</v>
      </c>
      <c r="Q22" s="9">
        <f t="shared" si="0"/>
        <v>5.7280071706163838E-2</v>
      </c>
    </row>
    <row r="23" spans="1:20" x14ac:dyDescent="0.25">
      <c r="A23" s="9">
        <v>102</v>
      </c>
      <c r="B23" s="9">
        <v>48</v>
      </c>
      <c r="C23" s="9">
        <v>48</v>
      </c>
      <c r="D23" s="9">
        <v>154</v>
      </c>
      <c r="E23" s="9">
        <v>118</v>
      </c>
      <c r="F23" s="9">
        <v>140</v>
      </c>
      <c r="G23" s="9">
        <v>412</v>
      </c>
      <c r="H23" s="9">
        <v>412</v>
      </c>
      <c r="I23" s="9">
        <v>5.4628216534582182E-4</v>
      </c>
      <c r="J23" s="9" t="s">
        <v>18</v>
      </c>
      <c r="K23" s="9" t="s">
        <v>19</v>
      </c>
      <c r="L23" s="9"/>
      <c r="M23" s="9" t="s">
        <v>2</v>
      </c>
      <c r="N23" s="9">
        <v>412</v>
      </c>
      <c r="O23" s="9">
        <v>412</v>
      </c>
      <c r="P23" s="9">
        <v>5.4628216534582182E-4</v>
      </c>
      <c r="Q23" s="9">
        <f t="shared" si="0"/>
        <v>5.4628216534582184E-2</v>
      </c>
    </row>
    <row r="24" spans="1:20" x14ac:dyDescent="0.25">
      <c r="A24" s="9">
        <v>107</v>
      </c>
      <c r="B24" s="9">
        <v>52</v>
      </c>
      <c r="C24" s="9">
        <v>52</v>
      </c>
      <c r="D24" s="9">
        <v>99</v>
      </c>
      <c r="E24" s="9">
        <v>106</v>
      </c>
      <c r="F24" s="9">
        <v>107</v>
      </c>
      <c r="G24" s="9">
        <v>312</v>
      </c>
      <c r="H24" s="9">
        <v>312</v>
      </c>
      <c r="I24" s="9">
        <v>4.1368940676673885E-4</v>
      </c>
      <c r="J24" s="9" t="s">
        <v>18</v>
      </c>
      <c r="K24" s="9" t="s">
        <v>19</v>
      </c>
      <c r="L24" s="9"/>
      <c r="M24" s="9" t="s">
        <v>2</v>
      </c>
      <c r="N24" s="9">
        <v>312</v>
      </c>
      <c r="O24" s="9">
        <v>312</v>
      </c>
      <c r="P24" s="9">
        <v>4.1368940676673885E-4</v>
      </c>
      <c r="Q24" s="9">
        <f t="shared" si="0"/>
        <v>4.1368940676673883E-2</v>
      </c>
    </row>
    <row r="25" spans="1:20" x14ac:dyDescent="0.25">
      <c r="A25" s="9">
        <v>169</v>
      </c>
      <c r="B25" s="9">
        <v>113</v>
      </c>
      <c r="C25" s="9">
        <v>54</v>
      </c>
      <c r="D25" s="9">
        <v>27</v>
      </c>
      <c r="E25" s="9">
        <v>34</v>
      </c>
      <c r="F25" s="9">
        <v>29</v>
      </c>
      <c r="G25" s="9">
        <v>90</v>
      </c>
      <c r="H25" s="9">
        <v>90</v>
      </c>
      <c r="I25" s="9">
        <v>1.1933348272117467E-4</v>
      </c>
      <c r="J25" s="9" t="s">
        <v>30</v>
      </c>
      <c r="K25" s="9" t="s">
        <v>19</v>
      </c>
      <c r="L25" s="9"/>
      <c r="M25" s="9" t="s">
        <v>30</v>
      </c>
      <c r="N25" s="9">
        <v>386</v>
      </c>
      <c r="O25" s="9">
        <v>386</v>
      </c>
      <c r="P25" s="9">
        <v>5.1180804811526025E-4</v>
      </c>
      <c r="Q25" s="9">
        <f t="shared" si="0"/>
        <v>5.1180804811526023E-2</v>
      </c>
    </row>
    <row r="26" spans="1:20" x14ac:dyDescent="0.25">
      <c r="A26" s="9">
        <v>111</v>
      </c>
      <c r="B26" s="9">
        <v>56</v>
      </c>
      <c r="C26" s="9">
        <v>56</v>
      </c>
      <c r="D26" s="9">
        <v>105</v>
      </c>
      <c r="E26" s="9">
        <v>95</v>
      </c>
      <c r="F26" s="9">
        <v>89</v>
      </c>
      <c r="G26" s="9">
        <v>289</v>
      </c>
      <c r="H26" s="9">
        <v>289</v>
      </c>
      <c r="I26" s="9">
        <v>3.8319307229354977E-4</v>
      </c>
      <c r="J26" s="9" t="s">
        <v>30</v>
      </c>
      <c r="K26" s="9" t="s">
        <v>19</v>
      </c>
      <c r="L26" s="9"/>
      <c r="M26" s="9" t="s">
        <v>30</v>
      </c>
      <c r="N26" s="9">
        <v>289</v>
      </c>
      <c r="O26" s="9">
        <v>289</v>
      </c>
      <c r="P26" s="9">
        <v>3.8319307229354977E-4</v>
      </c>
      <c r="Q26" s="9">
        <f t="shared" si="0"/>
        <v>3.8319307229354976E-2</v>
      </c>
    </row>
    <row r="27" spans="1:20" x14ac:dyDescent="0.25">
      <c r="A27" s="9">
        <v>112</v>
      </c>
      <c r="B27" s="9">
        <v>57</v>
      </c>
      <c r="C27" s="9">
        <v>57</v>
      </c>
      <c r="D27" s="9">
        <v>92</v>
      </c>
      <c r="E27" s="9">
        <v>82</v>
      </c>
      <c r="F27" s="9">
        <v>82</v>
      </c>
      <c r="G27" s="9">
        <v>256</v>
      </c>
      <c r="H27" s="9">
        <v>256</v>
      </c>
      <c r="I27" s="9">
        <v>3.3943746196245239E-4</v>
      </c>
      <c r="J27" s="9" t="s">
        <v>18</v>
      </c>
      <c r="K27" s="9" t="s">
        <v>19</v>
      </c>
      <c r="L27" s="9"/>
      <c r="M27" s="9" t="s">
        <v>2</v>
      </c>
      <c r="N27" s="9">
        <v>256</v>
      </c>
      <c r="O27" s="9">
        <v>256</v>
      </c>
      <c r="P27" s="9">
        <v>3.3943746196245239E-4</v>
      </c>
      <c r="Q27" s="9">
        <f t="shared" si="0"/>
        <v>3.3943746196245239E-2</v>
      </c>
    </row>
    <row r="28" spans="1:20" x14ac:dyDescent="0.25">
      <c r="A28" s="9">
        <v>113</v>
      </c>
      <c r="B28" s="9">
        <v>58</v>
      </c>
      <c r="C28" s="9">
        <v>58</v>
      </c>
      <c r="D28" s="9">
        <v>85</v>
      </c>
      <c r="E28" s="9">
        <v>77</v>
      </c>
      <c r="F28" s="9">
        <v>90</v>
      </c>
      <c r="G28" s="9">
        <v>252</v>
      </c>
      <c r="H28" s="9">
        <v>252</v>
      </c>
      <c r="I28" s="9">
        <v>3.3413375161928907E-4</v>
      </c>
      <c r="J28" s="9" t="s">
        <v>18</v>
      </c>
      <c r="K28" s="9" t="s">
        <v>19</v>
      </c>
      <c r="L28" s="9"/>
      <c r="M28" s="9" t="s">
        <v>2</v>
      </c>
      <c r="N28" s="9">
        <v>252</v>
      </c>
      <c r="O28" s="9">
        <v>252</v>
      </c>
      <c r="P28" s="9">
        <v>3.3413375161928907E-4</v>
      </c>
      <c r="Q28" s="9">
        <f t="shared" si="0"/>
        <v>3.341337516192891E-2</v>
      </c>
    </row>
    <row r="29" spans="1:20" x14ac:dyDescent="0.25">
      <c r="A29" s="9">
        <v>170</v>
      </c>
      <c r="B29" s="9">
        <v>114</v>
      </c>
      <c r="C29" s="9">
        <v>60</v>
      </c>
      <c r="D29" s="9">
        <v>39</v>
      </c>
      <c r="E29" s="9">
        <v>25</v>
      </c>
      <c r="F29" s="9">
        <v>25</v>
      </c>
      <c r="G29" s="9">
        <v>89</v>
      </c>
      <c r="H29" s="9">
        <v>89</v>
      </c>
      <c r="I29" s="9">
        <v>1.1800755513538384E-4</v>
      </c>
      <c r="J29" s="9" t="s">
        <v>24</v>
      </c>
      <c r="K29" s="9" t="s">
        <v>19</v>
      </c>
      <c r="L29" s="9"/>
      <c r="M29" s="9" t="s">
        <v>24</v>
      </c>
      <c r="N29" s="9">
        <v>475</v>
      </c>
      <c r="O29" s="9">
        <v>475</v>
      </c>
      <c r="P29" s="9">
        <v>6.2981560325064403E-4</v>
      </c>
      <c r="Q29" s="9">
        <f t="shared" si="0"/>
        <v>6.2981560325064398E-2</v>
      </c>
    </row>
    <row r="30" spans="1:20" x14ac:dyDescent="0.25">
      <c r="A30" s="9">
        <v>151</v>
      </c>
      <c r="B30" s="9">
        <v>95</v>
      </c>
      <c r="C30" s="9">
        <v>61</v>
      </c>
      <c r="D30" s="9">
        <v>38</v>
      </c>
      <c r="E30" s="9">
        <v>24</v>
      </c>
      <c r="F30" s="9">
        <v>55</v>
      </c>
      <c r="G30" s="9">
        <v>117</v>
      </c>
      <c r="H30" s="9">
        <v>117</v>
      </c>
      <c r="I30" s="9">
        <v>1.5513352753752707E-4</v>
      </c>
      <c r="J30" s="9" t="s">
        <v>18</v>
      </c>
      <c r="K30" s="9" t="s">
        <v>19</v>
      </c>
      <c r="L30" s="9"/>
      <c r="M30" s="9" t="s">
        <v>70</v>
      </c>
      <c r="N30" s="9">
        <v>357</v>
      </c>
      <c r="O30" s="9">
        <v>357</v>
      </c>
      <c r="P30" s="9">
        <v>4.7335614812732619E-4</v>
      </c>
      <c r="Q30" s="9">
        <f t="shared" si="0"/>
        <v>4.7335614812732615E-2</v>
      </c>
    </row>
    <row r="31" spans="1:20" x14ac:dyDescent="0.25">
      <c r="A31" s="9">
        <v>119</v>
      </c>
      <c r="B31" s="9">
        <v>64</v>
      </c>
      <c r="C31" s="9">
        <v>64</v>
      </c>
      <c r="D31" s="9">
        <v>79</v>
      </c>
      <c r="E31" s="9">
        <v>78</v>
      </c>
      <c r="F31" s="9">
        <v>68</v>
      </c>
      <c r="G31" s="9">
        <v>225</v>
      </c>
      <c r="H31" s="9">
        <v>225</v>
      </c>
      <c r="I31" s="9">
        <v>2.9833370680293667E-4</v>
      </c>
      <c r="J31" s="9" t="s">
        <v>56</v>
      </c>
      <c r="K31" s="9" t="s">
        <v>19</v>
      </c>
      <c r="L31" s="9"/>
      <c r="M31" s="9" t="s">
        <v>56</v>
      </c>
      <c r="N31" s="9">
        <v>225</v>
      </c>
      <c r="O31" s="9">
        <v>225</v>
      </c>
      <c r="P31" s="9">
        <v>2.9833370680293667E-4</v>
      </c>
      <c r="Q31" s="9">
        <f t="shared" si="0"/>
        <v>2.9833370680293667E-2</v>
      </c>
    </row>
    <row r="32" spans="1:20" x14ac:dyDescent="0.25">
      <c r="A32" s="9">
        <v>120</v>
      </c>
      <c r="B32" s="9">
        <v>65</v>
      </c>
      <c r="C32" s="9">
        <v>65</v>
      </c>
      <c r="D32" s="9">
        <v>68</v>
      </c>
      <c r="E32" s="9">
        <v>62</v>
      </c>
      <c r="F32" s="9">
        <v>72</v>
      </c>
      <c r="G32" s="9">
        <v>202</v>
      </c>
      <c r="H32" s="9">
        <v>202</v>
      </c>
      <c r="I32" s="9">
        <v>2.6783737232974759E-4</v>
      </c>
      <c r="J32" s="9" t="s">
        <v>22</v>
      </c>
      <c r="K32" s="9" t="s">
        <v>25</v>
      </c>
      <c r="L32" s="9" t="s">
        <v>67</v>
      </c>
      <c r="M32" s="9" t="s">
        <v>22</v>
      </c>
      <c r="N32" s="9">
        <v>202</v>
      </c>
      <c r="O32" s="9">
        <v>202</v>
      </c>
      <c r="P32" s="9">
        <v>2.6783737232974759E-4</v>
      </c>
      <c r="Q32" s="9">
        <f t="shared" si="0"/>
        <v>2.6783737232974759E-2</v>
      </c>
    </row>
    <row r="33" spans="1:17" x14ac:dyDescent="0.25">
      <c r="A33" s="9">
        <v>121</v>
      </c>
      <c r="B33" s="9">
        <v>66</v>
      </c>
      <c r="C33" s="9">
        <v>66</v>
      </c>
      <c r="D33" s="9">
        <v>67</v>
      </c>
      <c r="E33" s="9">
        <v>61</v>
      </c>
      <c r="F33" s="9">
        <v>74</v>
      </c>
      <c r="G33" s="9">
        <v>202</v>
      </c>
      <c r="H33" s="9">
        <v>202</v>
      </c>
      <c r="I33" s="9">
        <v>2.6783737232974759E-4</v>
      </c>
      <c r="J33" s="9" t="s">
        <v>18</v>
      </c>
      <c r="K33" s="9" t="s">
        <v>19</v>
      </c>
      <c r="L33" s="9"/>
      <c r="M33" s="9" t="s">
        <v>2</v>
      </c>
      <c r="N33" s="9">
        <v>202</v>
      </c>
      <c r="O33" s="9">
        <v>202</v>
      </c>
      <c r="P33" s="9">
        <v>2.6783737232974759E-4</v>
      </c>
      <c r="Q33" s="9">
        <f t="shared" si="0"/>
        <v>2.6783737232974759E-2</v>
      </c>
    </row>
    <row r="34" spans="1:17" x14ac:dyDescent="0.25">
      <c r="A34" s="9">
        <v>123</v>
      </c>
      <c r="B34" s="9">
        <v>68</v>
      </c>
      <c r="C34" s="9">
        <v>68</v>
      </c>
      <c r="D34" s="9">
        <v>63</v>
      </c>
      <c r="E34" s="9">
        <v>70</v>
      </c>
      <c r="F34" s="9">
        <v>63</v>
      </c>
      <c r="G34" s="9">
        <v>196</v>
      </c>
      <c r="H34" s="9">
        <v>196</v>
      </c>
      <c r="I34" s="9">
        <v>2.5988180681500261E-4</v>
      </c>
      <c r="J34" s="9" t="s">
        <v>18</v>
      </c>
      <c r="K34" s="9" t="s">
        <v>19</v>
      </c>
      <c r="L34" s="9"/>
      <c r="M34" s="9" t="s">
        <v>2</v>
      </c>
      <c r="N34" s="9">
        <v>196</v>
      </c>
      <c r="O34" s="9">
        <v>196</v>
      </c>
      <c r="P34" s="9">
        <v>2.5988180681500261E-4</v>
      </c>
      <c r="Q34" s="9">
        <f t="shared" si="0"/>
        <v>2.5988180681500262E-2</v>
      </c>
    </row>
    <row r="35" spans="1:17" x14ac:dyDescent="0.25">
      <c r="A35" s="9">
        <v>128</v>
      </c>
      <c r="B35" s="9">
        <v>73</v>
      </c>
      <c r="C35" s="9">
        <v>73</v>
      </c>
      <c r="D35" s="9">
        <v>49</v>
      </c>
      <c r="E35" s="9">
        <v>63</v>
      </c>
      <c r="F35" s="9">
        <v>65</v>
      </c>
      <c r="G35" s="9">
        <v>177</v>
      </c>
      <c r="H35" s="9">
        <v>177</v>
      </c>
      <c r="I35" s="9">
        <v>2.3468918268497685E-4</v>
      </c>
      <c r="J35" s="9" t="s">
        <v>18</v>
      </c>
      <c r="K35" s="9" t="s">
        <v>19</v>
      </c>
      <c r="L35" s="9"/>
      <c r="M35" s="9" t="s">
        <v>2</v>
      </c>
      <c r="N35" s="9">
        <v>177</v>
      </c>
      <c r="O35" s="9">
        <v>177</v>
      </c>
      <c r="P35" s="9">
        <v>2.3468918268497685E-4</v>
      </c>
      <c r="Q35" s="9">
        <f t="shared" si="0"/>
        <v>2.3468918268497684E-2</v>
      </c>
    </row>
    <row r="36" spans="1:17" x14ac:dyDescent="0.25">
      <c r="A36" s="9">
        <v>129</v>
      </c>
      <c r="B36" s="9">
        <v>74</v>
      </c>
      <c r="C36" s="9">
        <v>74</v>
      </c>
      <c r="D36" s="9">
        <v>57</v>
      </c>
      <c r="E36" s="9">
        <v>64</v>
      </c>
      <c r="F36" s="9">
        <v>52</v>
      </c>
      <c r="G36" s="9">
        <v>173</v>
      </c>
      <c r="H36" s="9">
        <v>173</v>
      </c>
      <c r="I36" s="9">
        <v>2.2938547234181353E-4</v>
      </c>
      <c r="J36" s="9" t="s">
        <v>18</v>
      </c>
      <c r="K36" s="9" t="s">
        <v>19</v>
      </c>
      <c r="L36" s="9"/>
      <c r="M36" s="9" t="s">
        <v>2</v>
      </c>
      <c r="N36" s="9">
        <v>173</v>
      </c>
      <c r="O36" s="9">
        <v>173</v>
      </c>
      <c r="P36" s="9">
        <v>2.2938547234181353E-4</v>
      </c>
      <c r="Q36" s="9">
        <f t="shared" si="0"/>
        <v>2.2938547234181351E-2</v>
      </c>
    </row>
    <row r="37" spans="1:17" x14ac:dyDescent="0.25">
      <c r="A37" s="9">
        <v>130</v>
      </c>
      <c r="B37" s="9">
        <v>75</v>
      </c>
      <c r="C37" s="9">
        <v>75</v>
      </c>
      <c r="D37" s="9">
        <v>60</v>
      </c>
      <c r="E37" s="9">
        <v>52</v>
      </c>
      <c r="F37" s="9">
        <v>59</v>
      </c>
      <c r="G37" s="9">
        <v>171</v>
      </c>
      <c r="H37" s="9">
        <v>171</v>
      </c>
      <c r="I37" s="9">
        <v>2.2673361717023187E-4</v>
      </c>
      <c r="J37" s="9" t="s">
        <v>18</v>
      </c>
      <c r="K37" s="9" t="s">
        <v>19</v>
      </c>
      <c r="L37" s="9"/>
      <c r="M37" s="9" t="s">
        <v>2</v>
      </c>
      <c r="N37" s="9">
        <v>171</v>
      </c>
      <c r="O37" s="9">
        <v>171</v>
      </c>
      <c r="P37" s="9">
        <v>2.2673361717023187E-4</v>
      </c>
      <c r="Q37" s="9">
        <f t="shared" si="0"/>
        <v>2.2673361717023187E-2</v>
      </c>
    </row>
    <row r="38" spans="1:17" x14ac:dyDescent="0.25">
      <c r="A38" s="9">
        <v>131</v>
      </c>
      <c r="B38" s="9">
        <v>76</v>
      </c>
      <c r="C38" s="9">
        <v>76</v>
      </c>
      <c r="D38" s="9">
        <v>68</v>
      </c>
      <c r="E38" s="9">
        <v>51</v>
      </c>
      <c r="F38" s="9">
        <v>48</v>
      </c>
      <c r="G38" s="9">
        <v>167</v>
      </c>
      <c r="H38" s="9">
        <v>167</v>
      </c>
      <c r="I38" s="9">
        <v>2.2142990682706855E-4</v>
      </c>
      <c r="J38" s="9" t="s">
        <v>18</v>
      </c>
      <c r="K38" s="9" t="s">
        <v>19</v>
      </c>
      <c r="L38" s="9"/>
      <c r="M38" s="9" t="s">
        <v>2</v>
      </c>
      <c r="N38" s="9">
        <v>167</v>
      </c>
      <c r="O38" s="9">
        <v>167</v>
      </c>
      <c r="P38" s="9">
        <v>2.2142990682706855E-4</v>
      </c>
      <c r="Q38" s="9">
        <f t="shared" si="0"/>
        <v>2.2142990682706854E-2</v>
      </c>
    </row>
    <row r="39" spans="1:17" x14ac:dyDescent="0.25">
      <c r="A39" s="9">
        <v>132</v>
      </c>
      <c r="B39" s="9">
        <v>77</v>
      </c>
      <c r="C39" s="9">
        <v>77</v>
      </c>
      <c r="D39" s="9">
        <v>48</v>
      </c>
      <c r="E39" s="9">
        <v>44</v>
      </c>
      <c r="F39" s="9">
        <v>65</v>
      </c>
      <c r="G39" s="9">
        <v>157</v>
      </c>
      <c r="H39" s="9">
        <v>157</v>
      </c>
      <c r="I39" s="9">
        <v>2.0817063096916026E-4</v>
      </c>
      <c r="J39" s="9" t="s">
        <v>18</v>
      </c>
      <c r="K39" s="9" t="s">
        <v>19</v>
      </c>
      <c r="L39" s="9"/>
      <c r="M39" s="9" t="s">
        <v>2</v>
      </c>
      <c r="N39" s="9">
        <v>157</v>
      </c>
      <c r="O39" s="9">
        <v>157</v>
      </c>
      <c r="P39" s="9">
        <v>2.0817063096916026E-4</v>
      </c>
      <c r="Q39" s="9">
        <f t="shared" si="0"/>
        <v>2.0817063096916024E-2</v>
      </c>
    </row>
    <row r="40" spans="1:17" x14ac:dyDescent="0.25">
      <c r="A40" s="9">
        <v>133</v>
      </c>
      <c r="B40" s="9">
        <v>78</v>
      </c>
      <c r="C40" s="9">
        <v>78</v>
      </c>
      <c r="D40" s="9">
        <v>54</v>
      </c>
      <c r="E40" s="9">
        <v>50</v>
      </c>
      <c r="F40" s="9">
        <v>52</v>
      </c>
      <c r="G40" s="9">
        <v>156</v>
      </c>
      <c r="H40" s="9">
        <v>156</v>
      </c>
      <c r="I40" s="9">
        <v>2.0684470338336943E-4</v>
      </c>
      <c r="J40" s="9" t="s">
        <v>18</v>
      </c>
      <c r="K40" s="9" t="s">
        <v>19</v>
      </c>
      <c r="L40" s="9"/>
      <c r="M40" s="9" t="s">
        <v>2</v>
      </c>
      <c r="N40" s="9">
        <v>156</v>
      </c>
      <c r="O40" s="9">
        <v>156</v>
      </c>
      <c r="P40" s="9">
        <v>2.0684470338336943E-4</v>
      </c>
      <c r="Q40" s="9">
        <f t="shared" si="0"/>
        <v>2.0684470338336942E-2</v>
      </c>
    </row>
    <row r="41" spans="1:17" x14ac:dyDescent="0.25">
      <c r="A41" s="9">
        <v>134</v>
      </c>
      <c r="B41" s="9">
        <v>79</v>
      </c>
      <c r="C41" s="9">
        <v>79</v>
      </c>
      <c r="D41" s="9">
        <v>60</v>
      </c>
      <c r="E41" s="9">
        <v>54</v>
      </c>
      <c r="F41" s="9">
        <v>36</v>
      </c>
      <c r="G41" s="9">
        <v>150</v>
      </c>
      <c r="H41" s="9">
        <v>150</v>
      </c>
      <c r="I41" s="9">
        <v>1.9888913786862445E-4</v>
      </c>
      <c r="J41" s="9" t="s">
        <v>18</v>
      </c>
      <c r="K41" s="9" t="s">
        <v>19</v>
      </c>
      <c r="L41" s="9"/>
      <c r="M41" s="9" t="s">
        <v>2</v>
      </c>
      <c r="N41" s="9">
        <v>150</v>
      </c>
      <c r="O41" s="9">
        <v>150</v>
      </c>
      <c r="P41" s="9">
        <v>1.9888913786862445E-4</v>
      </c>
      <c r="Q41" s="9">
        <f t="shared" si="0"/>
        <v>1.9888913786862444E-2</v>
      </c>
    </row>
    <row r="42" spans="1:17" x14ac:dyDescent="0.25">
      <c r="A42" s="9">
        <v>136</v>
      </c>
      <c r="B42" s="9">
        <v>81</v>
      </c>
      <c r="C42" s="9">
        <v>81</v>
      </c>
      <c r="D42" s="9">
        <v>38</v>
      </c>
      <c r="E42" s="9">
        <v>55</v>
      </c>
      <c r="F42" s="9">
        <v>53</v>
      </c>
      <c r="G42" s="9">
        <v>146</v>
      </c>
      <c r="H42" s="9">
        <v>146</v>
      </c>
      <c r="I42" s="9">
        <v>1.9358542752546113E-4</v>
      </c>
      <c r="J42" s="9" t="s">
        <v>18</v>
      </c>
      <c r="K42" s="9" t="s">
        <v>19</v>
      </c>
      <c r="L42" s="9"/>
      <c r="M42" s="9" t="s">
        <v>2</v>
      </c>
      <c r="N42" s="9">
        <v>146</v>
      </c>
      <c r="O42" s="9">
        <v>146</v>
      </c>
      <c r="P42" s="9">
        <v>1.9358542752546113E-4</v>
      </c>
      <c r="Q42" s="9">
        <f t="shared" si="0"/>
        <v>1.9358542752546112E-2</v>
      </c>
    </row>
    <row r="43" spans="1:17" x14ac:dyDescent="0.25">
      <c r="A43" s="9">
        <v>139</v>
      </c>
      <c r="B43" s="9">
        <v>84</v>
      </c>
      <c r="C43" s="9">
        <v>84</v>
      </c>
      <c r="D43" s="9">
        <v>41</v>
      </c>
      <c r="E43" s="9">
        <v>52</v>
      </c>
      <c r="F43" s="9">
        <v>45</v>
      </c>
      <c r="G43" s="9">
        <v>138</v>
      </c>
      <c r="H43" s="9">
        <v>138</v>
      </c>
      <c r="I43" s="9">
        <v>1.8297800683913449E-4</v>
      </c>
      <c r="J43" s="9" t="s">
        <v>18</v>
      </c>
      <c r="K43" s="9" t="s">
        <v>19</v>
      </c>
      <c r="L43" s="9"/>
      <c r="M43" s="9" t="s">
        <v>2</v>
      </c>
      <c r="N43" s="9">
        <v>138</v>
      </c>
      <c r="O43" s="9">
        <v>138</v>
      </c>
      <c r="P43" s="9">
        <v>1.8297800683913449E-4</v>
      </c>
      <c r="Q43" s="9">
        <f t="shared" si="0"/>
        <v>1.829780068391345E-2</v>
      </c>
    </row>
    <row r="44" spans="1:17" x14ac:dyDescent="0.25">
      <c r="A44" s="9">
        <v>140</v>
      </c>
      <c r="B44" s="9">
        <v>85</v>
      </c>
      <c r="C44" s="9">
        <v>85</v>
      </c>
      <c r="D44" s="9">
        <v>41</v>
      </c>
      <c r="E44" s="9">
        <v>38</v>
      </c>
      <c r="F44" s="9">
        <v>55</v>
      </c>
      <c r="G44" s="9">
        <v>134</v>
      </c>
      <c r="H44" s="9">
        <v>134</v>
      </c>
      <c r="I44" s="9">
        <v>1.7767429649597117E-4</v>
      </c>
      <c r="J44" s="9" t="s">
        <v>18</v>
      </c>
      <c r="K44" s="9" t="s">
        <v>19</v>
      </c>
      <c r="L44" s="9"/>
      <c r="M44" s="9" t="s">
        <v>2</v>
      </c>
      <c r="N44" s="9">
        <v>134</v>
      </c>
      <c r="O44" s="9">
        <v>134</v>
      </c>
      <c r="P44" s="9">
        <v>1.7767429649597117E-4</v>
      </c>
      <c r="Q44" s="9">
        <f t="shared" si="0"/>
        <v>1.7767429649597117E-2</v>
      </c>
    </row>
    <row r="45" spans="1:17" x14ac:dyDescent="0.25">
      <c r="A45" s="9">
        <v>141</v>
      </c>
      <c r="B45" s="9">
        <v>86</v>
      </c>
      <c r="C45" s="9">
        <v>86</v>
      </c>
      <c r="D45" s="9">
        <v>45</v>
      </c>
      <c r="E45" s="9">
        <v>37</v>
      </c>
      <c r="F45" s="9">
        <v>51</v>
      </c>
      <c r="G45" s="9">
        <v>133</v>
      </c>
      <c r="H45" s="9">
        <v>133</v>
      </c>
      <c r="I45" s="9">
        <v>1.7634836891018034E-4</v>
      </c>
      <c r="J45" s="9" t="s">
        <v>18</v>
      </c>
      <c r="K45" s="9" t="s">
        <v>19</v>
      </c>
      <c r="L45" s="9"/>
      <c r="M45" s="9" t="s">
        <v>2</v>
      </c>
      <c r="N45" s="9">
        <v>133</v>
      </c>
      <c r="O45" s="9">
        <v>133</v>
      </c>
      <c r="P45" s="9">
        <v>1.7634836891018034E-4</v>
      </c>
      <c r="Q45" s="9">
        <f t="shared" si="0"/>
        <v>1.7634836891018035E-2</v>
      </c>
    </row>
    <row r="46" spans="1:17" x14ac:dyDescent="0.25">
      <c r="A46" s="9">
        <v>142</v>
      </c>
      <c r="B46" s="9">
        <v>87</v>
      </c>
      <c r="C46" s="9">
        <v>87</v>
      </c>
      <c r="D46" s="9">
        <v>41</v>
      </c>
      <c r="E46" s="9">
        <v>39</v>
      </c>
      <c r="F46" s="9">
        <v>52</v>
      </c>
      <c r="G46" s="9">
        <v>132</v>
      </c>
      <c r="H46" s="9">
        <v>132</v>
      </c>
      <c r="I46" s="9">
        <v>1.7502244132438951E-4</v>
      </c>
      <c r="J46" s="9" t="s">
        <v>18</v>
      </c>
      <c r="K46" s="9" t="s">
        <v>19</v>
      </c>
      <c r="L46" s="9"/>
      <c r="M46" s="9" t="s">
        <v>2</v>
      </c>
      <c r="N46" s="9">
        <v>132</v>
      </c>
      <c r="O46" s="9">
        <v>132</v>
      </c>
      <c r="P46" s="9">
        <v>1.7502244132438951E-4</v>
      </c>
      <c r="Q46" s="9">
        <f t="shared" si="0"/>
        <v>1.7502244132438952E-2</v>
      </c>
    </row>
    <row r="47" spans="1:17" x14ac:dyDescent="0.25">
      <c r="A47" s="9">
        <v>143</v>
      </c>
      <c r="B47" s="9">
        <v>88</v>
      </c>
      <c r="C47" s="9">
        <v>88</v>
      </c>
      <c r="D47" s="9">
        <v>44</v>
      </c>
      <c r="E47" s="9">
        <v>49</v>
      </c>
      <c r="F47" s="9">
        <v>36</v>
      </c>
      <c r="G47" s="9">
        <v>129</v>
      </c>
      <c r="H47" s="9">
        <v>129</v>
      </c>
      <c r="I47" s="9">
        <v>1.7104465856701703E-4</v>
      </c>
      <c r="J47" s="9" t="s">
        <v>22</v>
      </c>
      <c r="K47" s="9" t="s">
        <v>23</v>
      </c>
      <c r="L47" s="9" t="s">
        <v>68</v>
      </c>
      <c r="M47" s="9" t="s">
        <v>22</v>
      </c>
      <c r="N47" s="9">
        <v>129</v>
      </c>
      <c r="O47" s="9">
        <v>129</v>
      </c>
      <c r="P47" s="9">
        <v>1.7104465856701703E-4</v>
      </c>
      <c r="Q47" s="9">
        <f t="shared" si="0"/>
        <v>1.7104465856701702E-2</v>
      </c>
    </row>
    <row r="48" spans="1:17" x14ac:dyDescent="0.25">
      <c r="A48" s="9">
        <v>146</v>
      </c>
      <c r="B48" s="9">
        <v>90</v>
      </c>
      <c r="C48" s="9">
        <v>90</v>
      </c>
      <c r="D48" s="9">
        <v>49</v>
      </c>
      <c r="E48" s="9">
        <v>36</v>
      </c>
      <c r="F48" s="9">
        <v>38</v>
      </c>
      <c r="G48" s="9">
        <v>123</v>
      </c>
      <c r="H48" s="9">
        <v>123</v>
      </c>
      <c r="I48" s="9">
        <v>1.6308909305227205E-4</v>
      </c>
      <c r="J48" s="9" t="s">
        <v>18</v>
      </c>
      <c r="K48" s="9" t="s">
        <v>19</v>
      </c>
      <c r="L48" s="9"/>
      <c r="M48" s="9" t="s">
        <v>2</v>
      </c>
      <c r="N48" s="9">
        <v>123</v>
      </c>
      <c r="O48" s="9">
        <v>123</v>
      </c>
      <c r="P48" s="9">
        <v>1.6308909305227205E-4</v>
      </c>
      <c r="Q48" s="9">
        <f t="shared" si="0"/>
        <v>1.6308909305227205E-2</v>
      </c>
    </row>
    <row r="49" spans="1:17" x14ac:dyDescent="0.25">
      <c r="A49" s="9">
        <v>147</v>
      </c>
      <c r="B49" s="9">
        <v>91</v>
      </c>
      <c r="C49" s="9">
        <v>91</v>
      </c>
      <c r="D49" s="9">
        <v>42</v>
      </c>
      <c r="E49" s="9">
        <v>47</v>
      </c>
      <c r="F49" s="9">
        <v>33</v>
      </c>
      <c r="G49" s="9">
        <v>122</v>
      </c>
      <c r="H49" s="9">
        <v>122</v>
      </c>
      <c r="I49" s="9">
        <v>1.6176316546648122E-4</v>
      </c>
      <c r="J49" s="9" t="s">
        <v>18</v>
      </c>
      <c r="K49" s="9" t="s">
        <v>19</v>
      </c>
      <c r="L49" s="9"/>
      <c r="M49" s="9" t="s">
        <v>2</v>
      </c>
      <c r="N49" s="9">
        <v>122</v>
      </c>
      <c r="O49" s="9">
        <v>122</v>
      </c>
      <c r="P49" s="9">
        <v>1.6176316546648122E-4</v>
      </c>
      <c r="Q49" s="9">
        <f t="shared" si="0"/>
        <v>1.6176316546648122E-2</v>
      </c>
    </row>
    <row r="50" spans="1:17" x14ac:dyDescent="0.25">
      <c r="A50" s="9">
        <v>148</v>
      </c>
      <c r="B50" s="9">
        <v>92</v>
      </c>
      <c r="C50" s="9">
        <v>92</v>
      </c>
      <c r="D50" s="9">
        <v>33</v>
      </c>
      <c r="E50" s="9">
        <v>46</v>
      </c>
      <c r="F50" s="9">
        <v>40</v>
      </c>
      <c r="G50" s="9">
        <v>119</v>
      </c>
      <c r="H50" s="9">
        <v>119</v>
      </c>
      <c r="I50" s="9">
        <v>1.5778538270910873E-4</v>
      </c>
      <c r="J50" s="9" t="s">
        <v>18</v>
      </c>
      <c r="K50" s="9" t="s">
        <v>19</v>
      </c>
      <c r="L50" s="9"/>
      <c r="M50" s="9" t="s">
        <v>2</v>
      </c>
      <c r="N50" s="9">
        <v>119</v>
      </c>
      <c r="O50" s="9">
        <v>119</v>
      </c>
      <c r="P50" s="9">
        <v>1.5778538270910873E-4</v>
      </c>
      <c r="Q50" s="9">
        <f t="shared" si="0"/>
        <v>1.5778538270910872E-2</v>
      </c>
    </row>
    <row r="51" spans="1:17" x14ac:dyDescent="0.25">
      <c r="A51" s="9">
        <v>149</v>
      </c>
      <c r="B51" s="9">
        <v>93</v>
      </c>
      <c r="C51" s="9">
        <v>93</v>
      </c>
      <c r="D51" s="9">
        <v>26</v>
      </c>
      <c r="E51" s="9">
        <v>33</v>
      </c>
      <c r="F51" s="9">
        <v>59</v>
      </c>
      <c r="G51" s="9">
        <v>118</v>
      </c>
      <c r="H51" s="9">
        <v>118</v>
      </c>
      <c r="I51" s="9">
        <v>1.564594551233179E-4</v>
      </c>
      <c r="J51" s="9" t="s">
        <v>30</v>
      </c>
      <c r="K51" s="9" t="s">
        <v>19</v>
      </c>
      <c r="L51" s="9"/>
      <c r="M51" s="9" t="s">
        <v>30</v>
      </c>
      <c r="N51" s="9">
        <v>118</v>
      </c>
      <c r="O51" s="9">
        <v>118</v>
      </c>
      <c r="P51" s="9">
        <v>1.564594551233179E-4</v>
      </c>
      <c r="Q51" s="9">
        <f t="shared" si="0"/>
        <v>1.5645945512331789E-2</v>
      </c>
    </row>
    <row r="52" spans="1:17" x14ac:dyDescent="0.25">
      <c r="A52" s="9">
        <v>150</v>
      </c>
      <c r="B52" s="9">
        <v>94</v>
      </c>
      <c r="C52" s="9">
        <v>94</v>
      </c>
      <c r="D52" s="9">
        <v>38</v>
      </c>
      <c r="E52" s="9">
        <v>41</v>
      </c>
      <c r="F52" s="9">
        <v>39</v>
      </c>
      <c r="G52" s="9">
        <v>118</v>
      </c>
      <c r="H52" s="9">
        <v>118</v>
      </c>
      <c r="I52" s="9">
        <v>1.564594551233179E-4</v>
      </c>
      <c r="J52" s="9" t="s">
        <v>18</v>
      </c>
      <c r="K52" s="9" t="s">
        <v>19</v>
      </c>
      <c r="L52" s="9"/>
      <c r="M52" s="9" t="s">
        <v>2</v>
      </c>
      <c r="N52" s="9">
        <v>118</v>
      </c>
      <c r="O52" s="9">
        <v>118</v>
      </c>
      <c r="P52" s="9">
        <v>1.564594551233179E-4</v>
      </c>
      <c r="Q52" s="9">
        <f t="shared" si="0"/>
        <v>1.5645945512331789E-2</v>
      </c>
    </row>
    <row r="53" spans="1:17" x14ac:dyDescent="0.25">
      <c r="A53" s="9">
        <v>152</v>
      </c>
      <c r="B53" s="9">
        <v>96</v>
      </c>
      <c r="C53" s="9">
        <v>96</v>
      </c>
      <c r="D53" s="9">
        <v>30</v>
      </c>
      <c r="E53" s="9">
        <v>49</v>
      </c>
      <c r="F53" s="9">
        <v>33</v>
      </c>
      <c r="G53" s="9">
        <v>112</v>
      </c>
      <c r="H53" s="9">
        <v>112</v>
      </c>
      <c r="I53" s="9">
        <v>1.4850388960857292E-4</v>
      </c>
      <c r="J53" s="9" t="s">
        <v>18</v>
      </c>
      <c r="K53" s="9" t="s">
        <v>19</v>
      </c>
      <c r="L53" s="9"/>
      <c r="M53" s="9" t="s">
        <v>2</v>
      </c>
      <c r="N53" s="9">
        <v>112</v>
      </c>
      <c r="O53" s="9">
        <v>112</v>
      </c>
      <c r="P53" s="9">
        <v>1.4850388960857292E-4</v>
      </c>
      <c r="Q53" s="9">
        <f t="shared" si="0"/>
        <v>1.4850388960857292E-2</v>
      </c>
    </row>
    <row r="54" spans="1:17" x14ac:dyDescent="0.25">
      <c r="A54" s="9">
        <v>153</v>
      </c>
      <c r="B54" s="9">
        <v>97</v>
      </c>
      <c r="C54" s="9">
        <v>97</v>
      </c>
      <c r="D54" s="9">
        <v>39</v>
      </c>
      <c r="E54" s="9">
        <v>35</v>
      </c>
      <c r="F54" s="9">
        <v>35</v>
      </c>
      <c r="G54" s="9">
        <v>109</v>
      </c>
      <c r="H54" s="9">
        <v>109</v>
      </c>
      <c r="I54" s="9">
        <v>1.4452610685120043E-4</v>
      </c>
      <c r="J54" s="9" t="s">
        <v>18</v>
      </c>
      <c r="K54" s="9" t="s">
        <v>19</v>
      </c>
      <c r="L54" s="9"/>
      <c r="M54" s="9" t="s">
        <v>2</v>
      </c>
      <c r="N54" s="9">
        <v>109</v>
      </c>
      <c r="O54" s="9">
        <v>109</v>
      </c>
      <c r="P54" s="9">
        <v>1.4452610685120043E-4</v>
      </c>
      <c r="Q54" s="9">
        <f t="shared" si="0"/>
        <v>1.4452610685120043E-2</v>
      </c>
    </row>
    <row r="55" spans="1:17" x14ac:dyDescent="0.25">
      <c r="A55" s="9">
        <v>154</v>
      </c>
      <c r="B55" s="9">
        <v>98</v>
      </c>
      <c r="C55" s="9">
        <v>98</v>
      </c>
      <c r="D55" s="9">
        <v>30</v>
      </c>
      <c r="E55" s="9">
        <v>38</v>
      </c>
      <c r="F55" s="9">
        <v>40</v>
      </c>
      <c r="G55" s="9">
        <v>108</v>
      </c>
      <c r="H55" s="9">
        <v>108</v>
      </c>
      <c r="I55" s="9">
        <v>1.432001792654096E-4</v>
      </c>
      <c r="J55" s="9" t="s">
        <v>18</v>
      </c>
      <c r="K55" s="9" t="s">
        <v>19</v>
      </c>
      <c r="L55" s="9"/>
      <c r="M55" s="9" t="s">
        <v>2</v>
      </c>
      <c r="N55" s="9">
        <v>108</v>
      </c>
      <c r="O55" s="9">
        <v>108</v>
      </c>
      <c r="P55" s="9">
        <v>1.432001792654096E-4</v>
      </c>
      <c r="Q55" s="9">
        <f t="shared" si="0"/>
        <v>1.4320017926540959E-2</v>
      </c>
    </row>
    <row r="56" spans="1:17" x14ac:dyDescent="0.25">
      <c r="A56" s="9">
        <v>155</v>
      </c>
      <c r="B56" s="9">
        <v>99</v>
      </c>
      <c r="C56" s="9">
        <v>99</v>
      </c>
      <c r="D56" s="9">
        <v>33</v>
      </c>
      <c r="E56" s="9">
        <v>33</v>
      </c>
      <c r="F56" s="9">
        <v>39</v>
      </c>
      <c r="G56" s="9">
        <v>105</v>
      </c>
      <c r="H56" s="9">
        <v>105</v>
      </c>
      <c r="I56" s="9">
        <v>1.3922239650803711E-4</v>
      </c>
      <c r="J56" s="9" t="s">
        <v>29</v>
      </c>
      <c r="K56" s="9" t="s">
        <v>19</v>
      </c>
      <c r="L56" s="9"/>
      <c r="M56" s="9" t="s">
        <v>29</v>
      </c>
      <c r="N56" s="9">
        <v>105</v>
      </c>
      <c r="O56" s="9">
        <v>105</v>
      </c>
      <c r="P56" s="9">
        <v>1.3922239650803711E-4</v>
      </c>
      <c r="Q56" s="9">
        <f t="shared" si="0"/>
        <v>1.3922239650803711E-2</v>
      </c>
    </row>
    <row r="57" spans="1:17" x14ac:dyDescent="0.25">
      <c r="A57" s="9">
        <v>157</v>
      </c>
      <c r="B57" s="9">
        <v>101</v>
      </c>
      <c r="C57" s="9">
        <v>101</v>
      </c>
      <c r="D57" s="9">
        <v>36</v>
      </c>
      <c r="E57" s="9">
        <v>38</v>
      </c>
      <c r="F57" s="9">
        <v>31</v>
      </c>
      <c r="G57" s="9">
        <v>105</v>
      </c>
      <c r="H57" s="9">
        <v>105</v>
      </c>
      <c r="I57" s="9">
        <v>1.3922239650803711E-4</v>
      </c>
      <c r="J57" s="9" t="s">
        <v>22</v>
      </c>
      <c r="K57" s="9" t="s">
        <v>23</v>
      </c>
      <c r="L57" s="9" t="s">
        <v>71</v>
      </c>
      <c r="M57" s="9" t="s">
        <v>22</v>
      </c>
      <c r="N57" s="9">
        <v>105</v>
      </c>
      <c r="O57" s="9">
        <v>105</v>
      </c>
      <c r="P57" s="9">
        <v>1.3922239650803711E-4</v>
      </c>
      <c r="Q57" s="9">
        <f t="shared" si="0"/>
        <v>1.3922239650803711E-2</v>
      </c>
    </row>
    <row r="58" spans="1:17" x14ac:dyDescent="0.25">
      <c r="A58" s="9">
        <v>158</v>
      </c>
      <c r="B58" s="9">
        <v>102</v>
      </c>
      <c r="C58" s="9">
        <v>102</v>
      </c>
      <c r="D58" s="9">
        <v>31</v>
      </c>
      <c r="E58" s="9">
        <v>39</v>
      </c>
      <c r="F58" s="9">
        <v>34</v>
      </c>
      <c r="G58" s="9">
        <v>104</v>
      </c>
      <c r="H58" s="9">
        <v>104</v>
      </c>
      <c r="I58" s="9">
        <v>1.3789646892224628E-4</v>
      </c>
      <c r="J58" s="9" t="s">
        <v>18</v>
      </c>
      <c r="K58" s="9" t="s">
        <v>19</v>
      </c>
      <c r="L58" s="9"/>
      <c r="M58" s="9" t="s">
        <v>2</v>
      </c>
      <c r="N58" s="9">
        <v>104</v>
      </c>
      <c r="O58" s="9">
        <v>104</v>
      </c>
      <c r="P58" s="9">
        <v>1.3789646892224628E-4</v>
      </c>
      <c r="Q58" s="9">
        <f t="shared" si="0"/>
        <v>1.3789646892224628E-2</v>
      </c>
    </row>
    <row r="59" spans="1:17" x14ac:dyDescent="0.25">
      <c r="A59" s="9">
        <v>159</v>
      </c>
      <c r="B59" s="9">
        <v>103</v>
      </c>
      <c r="C59" s="9">
        <v>103</v>
      </c>
      <c r="D59" s="9">
        <v>34</v>
      </c>
      <c r="E59" s="9">
        <v>30</v>
      </c>
      <c r="F59" s="9">
        <v>37</v>
      </c>
      <c r="G59" s="9">
        <v>101</v>
      </c>
      <c r="H59" s="9">
        <v>101</v>
      </c>
      <c r="I59" s="9">
        <v>1.339186861648738E-4</v>
      </c>
      <c r="J59" s="9" t="s">
        <v>18</v>
      </c>
      <c r="K59" s="9" t="s">
        <v>19</v>
      </c>
      <c r="L59" s="9" t="s">
        <v>69</v>
      </c>
      <c r="M59" s="9" t="s">
        <v>72</v>
      </c>
      <c r="N59" s="9">
        <v>101</v>
      </c>
      <c r="O59" s="9">
        <v>101</v>
      </c>
      <c r="P59" s="9">
        <v>1.339186861648738E-4</v>
      </c>
      <c r="Q59" s="9">
        <f t="shared" si="0"/>
        <v>1.339186861648738E-2</v>
      </c>
    </row>
    <row r="60" spans="1:17" x14ac:dyDescent="0.25">
      <c r="A60" s="9">
        <v>163</v>
      </c>
      <c r="B60" s="9">
        <v>107</v>
      </c>
      <c r="C60" s="9">
        <v>107</v>
      </c>
      <c r="D60" s="9">
        <v>25</v>
      </c>
      <c r="E60" s="9">
        <v>39</v>
      </c>
      <c r="F60" s="9">
        <v>33</v>
      </c>
      <c r="G60" s="9">
        <v>97</v>
      </c>
      <c r="H60" s="9">
        <v>97</v>
      </c>
      <c r="I60" s="9">
        <v>1.2861497582171048E-4</v>
      </c>
      <c r="J60" s="9" t="s">
        <v>57</v>
      </c>
      <c r="K60" s="9" t="s">
        <v>19</v>
      </c>
      <c r="L60" s="9"/>
      <c r="M60" s="9" t="s">
        <v>57</v>
      </c>
      <c r="N60" s="9">
        <v>97</v>
      </c>
      <c r="O60" s="9">
        <v>97</v>
      </c>
      <c r="P60" s="9">
        <v>1.2861497582171048E-4</v>
      </c>
      <c r="Q60" s="9">
        <f t="shared" si="0"/>
        <v>1.2861497582171047E-2</v>
      </c>
    </row>
    <row r="61" spans="1:17" x14ac:dyDescent="0.25">
      <c r="A61" s="9">
        <v>165</v>
      </c>
      <c r="B61" s="9">
        <v>109</v>
      </c>
      <c r="C61" s="9">
        <v>109</v>
      </c>
      <c r="D61" s="9">
        <v>43</v>
      </c>
      <c r="E61" s="9">
        <v>26</v>
      </c>
      <c r="F61" s="9">
        <v>26</v>
      </c>
      <c r="G61" s="9">
        <v>95</v>
      </c>
      <c r="H61" s="9">
        <v>95</v>
      </c>
      <c r="I61" s="9">
        <v>1.2596312065012882E-4</v>
      </c>
      <c r="J61" s="9" t="s">
        <v>18</v>
      </c>
      <c r="K61" s="9" t="s">
        <v>19</v>
      </c>
      <c r="L61" s="9"/>
      <c r="M61" s="9" t="s">
        <v>2</v>
      </c>
      <c r="N61" s="9">
        <v>95</v>
      </c>
      <c r="O61" s="9">
        <v>95</v>
      </c>
      <c r="P61" s="9">
        <v>1.2596312065012882E-4</v>
      </c>
      <c r="Q61" s="9">
        <f t="shared" si="0"/>
        <v>1.2596312065012882E-2</v>
      </c>
    </row>
    <row r="62" spans="1:17" x14ac:dyDescent="0.25">
      <c r="A62" s="9">
        <v>166</v>
      </c>
      <c r="B62" s="9">
        <v>110</v>
      </c>
      <c r="C62" s="9">
        <v>110</v>
      </c>
      <c r="D62" s="9">
        <v>23</v>
      </c>
      <c r="E62" s="9">
        <v>30</v>
      </c>
      <c r="F62" s="9">
        <v>42</v>
      </c>
      <c r="G62" s="9">
        <v>95</v>
      </c>
      <c r="H62" s="9">
        <v>95</v>
      </c>
      <c r="I62" s="9">
        <v>1.2596312065012882E-4</v>
      </c>
      <c r="J62" s="9" t="s">
        <v>18</v>
      </c>
      <c r="K62" s="9" t="s">
        <v>19</v>
      </c>
      <c r="L62" s="9"/>
      <c r="M62" s="9" t="s">
        <v>2</v>
      </c>
      <c r="N62" s="9">
        <v>95</v>
      </c>
      <c r="O62" s="9">
        <v>95</v>
      </c>
      <c r="P62" s="9">
        <v>1.2596312065012882E-4</v>
      </c>
      <c r="Q62" s="9">
        <f t="shared" si="0"/>
        <v>1.2596312065012882E-2</v>
      </c>
    </row>
    <row r="63" spans="1:17" x14ac:dyDescent="0.25">
      <c r="A63" s="9">
        <v>171</v>
      </c>
      <c r="B63" s="9">
        <v>115</v>
      </c>
      <c r="C63" s="9">
        <v>115</v>
      </c>
      <c r="D63" s="9">
        <v>28</v>
      </c>
      <c r="E63" s="9">
        <v>24</v>
      </c>
      <c r="F63" s="9">
        <v>35</v>
      </c>
      <c r="G63" s="9">
        <v>87</v>
      </c>
      <c r="H63" s="9">
        <v>87</v>
      </c>
      <c r="I63" s="9">
        <v>1.1535569996380218E-4</v>
      </c>
      <c r="J63" s="9" t="s">
        <v>24</v>
      </c>
      <c r="K63" s="9" t="s">
        <v>19</v>
      </c>
      <c r="L63" s="9"/>
      <c r="M63" s="9" t="s">
        <v>24</v>
      </c>
      <c r="N63" s="9">
        <v>87</v>
      </c>
      <c r="O63" s="9">
        <v>87</v>
      </c>
      <c r="P63" s="9">
        <v>1.1535569996380218E-4</v>
      </c>
      <c r="Q63" s="9">
        <f t="shared" si="0"/>
        <v>1.1535569996380219E-2</v>
      </c>
    </row>
    <row r="64" spans="1:17" x14ac:dyDescent="0.25">
      <c r="A64" s="9">
        <v>172</v>
      </c>
      <c r="B64" s="9">
        <v>116</v>
      </c>
      <c r="C64" s="9">
        <v>116</v>
      </c>
      <c r="D64" s="9">
        <v>37</v>
      </c>
      <c r="E64" s="9">
        <v>23</v>
      </c>
      <c r="F64" s="9">
        <v>26</v>
      </c>
      <c r="G64" s="9">
        <v>86</v>
      </c>
      <c r="H64" s="9">
        <v>86</v>
      </c>
      <c r="I64" s="9">
        <v>1.1402977237801135E-4</v>
      </c>
      <c r="J64" s="9" t="s">
        <v>18</v>
      </c>
      <c r="K64" s="9" t="s">
        <v>19</v>
      </c>
      <c r="L64" s="9"/>
      <c r="M64" s="9" t="s">
        <v>2</v>
      </c>
      <c r="N64" s="9">
        <v>86</v>
      </c>
      <c r="O64" s="9">
        <v>86</v>
      </c>
      <c r="P64" s="9">
        <v>1.1402977237801135E-4</v>
      </c>
      <c r="Q64" s="9">
        <f t="shared" si="0"/>
        <v>1.1402977237801135E-2</v>
      </c>
    </row>
    <row r="65" spans="1:17" x14ac:dyDescent="0.25">
      <c r="A65" s="9">
        <v>173</v>
      </c>
      <c r="B65" s="9">
        <v>117</v>
      </c>
      <c r="C65" s="9">
        <v>117</v>
      </c>
      <c r="D65" s="9">
        <v>29</v>
      </c>
      <c r="E65" s="9">
        <v>31</v>
      </c>
      <c r="F65" s="9">
        <v>26</v>
      </c>
      <c r="G65" s="9">
        <v>86</v>
      </c>
      <c r="H65" s="9">
        <v>86</v>
      </c>
      <c r="I65" s="9">
        <v>1.1402977237801135E-4</v>
      </c>
      <c r="J65" s="9" t="s">
        <v>18</v>
      </c>
      <c r="K65" s="9" t="s">
        <v>19</v>
      </c>
      <c r="L65" s="9"/>
      <c r="M65" s="9" t="s">
        <v>2</v>
      </c>
      <c r="N65" s="9">
        <v>86</v>
      </c>
      <c r="O65" s="9">
        <v>86</v>
      </c>
      <c r="P65" s="9">
        <v>1.1402977237801135E-4</v>
      </c>
      <c r="Q65" s="9">
        <f t="shared" si="0"/>
        <v>1.1402977237801135E-2</v>
      </c>
    </row>
    <row r="66" spans="1:17" x14ac:dyDescent="0.25">
      <c r="A66" s="9">
        <v>175</v>
      </c>
      <c r="B66" s="9">
        <v>119</v>
      </c>
      <c r="C66" s="9">
        <v>119</v>
      </c>
      <c r="D66" s="9">
        <v>28</v>
      </c>
      <c r="E66" s="9">
        <v>27</v>
      </c>
      <c r="F66" s="9">
        <v>29</v>
      </c>
      <c r="G66" s="9">
        <v>84</v>
      </c>
      <c r="H66" s="9">
        <v>84</v>
      </c>
      <c r="I66" s="9">
        <v>1.1137791720642969E-4</v>
      </c>
      <c r="J66" s="9" t="s">
        <v>18</v>
      </c>
      <c r="K66" s="9" t="s">
        <v>19</v>
      </c>
      <c r="L66" s="9"/>
      <c r="M66" s="9" t="s">
        <v>2</v>
      </c>
      <c r="N66" s="9">
        <v>84</v>
      </c>
      <c r="O66" s="9">
        <v>84</v>
      </c>
      <c r="P66" s="9">
        <v>1.1137791720642969E-4</v>
      </c>
      <c r="Q66" s="9">
        <f t="shared" ref="Q66:Q75" si="1">P66*100</f>
        <v>1.113779172064297E-2</v>
      </c>
    </row>
    <row r="67" spans="1:17" x14ac:dyDescent="0.25">
      <c r="A67" s="9">
        <v>176</v>
      </c>
      <c r="B67" s="9">
        <v>120</v>
      </c>
      <c r="C67" s="9">
        <v>120</v>
      </c>
      <c r="D67" s="9">
        <v>26</v>
      </c>
      <c r="E67" s="9">
        <v>36</v>
      </c>
      <c r="F67" s="9">
        <v>20</v>
      </c>
      <c r="G67" s="9">
        <v>82</v>
      </c>
      <c r="H67" s="9">
        <v>82</v>
      </c>
      <c r="I67" s="9">
        <v>1.0872606203484803E-4</v>
      </c>
      <c r="J67" s="9" t="s">
        <v>30</v>
      </c>
      <c r="K67" s="9" t="s">
        <v>19</v>
      </c>
      <c r="L67" s="9"/>
      <c r="M67" s="9" t="s">
        <v>30</v>
      </c>
      <c r="N67" s="9">
        <v>82</v>
      </c>
      <c r="O67" s="9">
        <v>82</v>
      </c>
      <c r="P67" s="9">
        <v>1.0872606203484803E-4</v>
      </c>
      <c r="Q67" s="9">
        <f t="shared" si="1"/>
        <v>1.0872606203484804E-2</v>
      </c>
    </row>
    <row r="68" spans="1:17" x14ac:dyDescent="0.25">
      <c r="A68" s="9">
        <v>177</v>
      </c>
      <c r="B68" s="9">
        <v>121</v>
      </c>
      <c r="C68" s="9">
        <v>121</v>
      </c>
      <c r="D68" s="9">
        <v>25</v>
      </c>
      <c r="E68" s="9">
        <v>33</v>
      </c>
      <c r="F68" s="9">
        <v>24</v>
      </c>
      <c r="G68" s="9">
        <v>82</v>
      </c>
      <c r="H68" s="9">
        <v>82</v>
      </c>
      <c r="I68" s="9">
        <v>1.0872606203484803E-4</v>
      </c>
      <c r="J68" s="9" t="s">
        <v>18</v>
      </c>
      <c r="K68" s="9" t="s">
        <v>19</v>
      </c>
      <c r="L68" s="9"/>
      <c r="M68" s="9" t="s">
        <v>2</v>
      </c>
      <c r="N68" s="9">
        <v>82</v>
      </c>
      <c r="O68" s="9">
        <v>82</v>
      </c>
      <c r="P68" s="9">
        <v>1.0872606203484803E-4</v>
      </c>
      <c r="Q68" s="9">
        <f t="shared" si="1"/>
        <v>1.0872606203484804E-2</v>
      </c>
    </row>
    <row r="69" spans="1:17" x14ac:dyDescent="0.25">
      <c r="A69" s="9">
        <v>179</v>
      </c>
      <c r="B69" s="9">
        <v>123</v>
      </c>
      <c r="C69" s="9">
        <v>123</v>
      </c>
      <c r="D69" s="9">
        <v>17</v>
      </c>
      <c r="E69" s="9">
        <v>27</v>
      </c>
      <c r="F69" s="9">
        <v>37</v>
      </c>
      <c r="G69" s="9">
        <v>81</v>
      </c>
      <c r="H69" s="9">
        <v>81</v>
      </c>
      <c r="I69" s="9">
        <v>1.074001344490572E-4</v>
      </c>
      <c r="J69" s="9" t="s">
        <v>18</v>
      </c>
      <c r="K69" s="9" t="s">
        <v>19</v>
      </c>
      <c r="L69" s="9"/>
      <c r="M69" s="9" t="s">
        <v>2</v>
      </c>
      <c r="N69" s="9">
        <v>81</v>
      </c>
      <c r="O69" s="9">
        <v>81</v>
      </c>
      <c r="P69" s="9">
        <v>1.074001344490572E-4</v>
      </c>
      <c r="Q69" s="9">
        <f t="shared" si="1"/>
        <v>1.074001344490572E-2</v>
      </c>
    </row>
    <row r="70" spans="1:17" x14ac:dyDescent="0.25">
      <c r="A70" s="9">
        <v>180</v>
      </c>
      <c r="B70" s="9">
        <v>124</v>
      </c>
      <c r="C70" s="9">
        <v>124</v>
      </c>
      <c r="D70" s="9">
        <v>28</v>
      </c>
      <c r="E70" s="9">
        <v>29</v>
      </c>
      <c r="F70" s="9">
        <v>22</v>
      </c>
      <c r="G70" s="9">
        <v>79</v>
      </c>
      <c r="H70" s="9">
        <v>79</v>
      </c>
      <c r="I70" s="9">
        <v>1.0474827927747554E-4</v>
      </c>
      <c r="J70" s="9" t="s">
        <v>18</v>
      </c>
      <c r="K70" s="9" t="s">
        <v>19</v>
      </c>
      <c r="L70" s="9"/>
      <c r="M70" s="9" t="s">
        <v>2</v>
      </c>
      <c r="N70" s="9">
        <v>79</v>
      </c>
      <c r="O70" s="9">
        <v>79</v>
      </c>
      <c r="P70" s="9">
        <v>1.0474827927747554E-4</v>
      </c>
      <c r="Q70" s="9">
        <f t="shared" si="1"/>
        <v>1.0474827927747555E-2</v>
      </c>
    </row>
    <row r="71" spans="1:17" x14ac:dyDescent="0.25">
      <c r="A71" s="9">
        <v>182</v>
      </c>
      <c r="B71" s="9">
        <v>126</v>
      </c>
      <c r="C71" s="9">
        <v>126</v>
      </c>
      <c r="D71" s="9">
        <v>29</v>
      </c>
      <c r="E71" s="9">
        <v>26</v>
      </c>
      <c r="F71" s="9">
        <v>23</v>
      </c>
      <c r="G71" s="9">
        <v>78</v>
      </c>
      <c r="H71" s="9">
        <v>78</v>
      </c>
      <c r="I71" s="9">
        <v>1.0342235169168471E-4</v>
      </c>
      <c r="J71" s="9" t="s">
        <v>18</v>
      </c>
      <c r="K71" s="9" t="s">
        <v>19</v>
      </c>
      <c r="L71" s="9"/>
      <c r="M71" s="9" t="s">
        <v>2</v>
      </c>
      <c r="N71" s="9">
        <v>78</v>
      </c>
      <c r="O71" s="9">
        <v>78</v>
      </c>
      <c r="P71" s="9">
        <v>1.0342235169168471E-4</v>
      </c>
      <c r="Q71" s="9">
        <f t="shared" si="1"/>
        <v>1.0342235169168471E-2</v>
      </c>
    </row>
    <row r="72" spans="1:17" x14ac:dyDescent="0.25">
      <c r="A72" s="9">
        <v>183</v>
      </c>
      <c r="B72" s="9">
        <v>127</v>
      </c>
      <c r="C72" s="9">
        <v>127</v>
      </c>
      <c r="D72" s="9">
        <v>22</v>
      </c>
      <c r="E72" s="9">
        <v>31</v>
      </c>
      <c r="F72" s="9">
        <v>24</v>
      </c>
      <c r="G72" s="9">
        <v>77</v>
      </c>
      <c r="H72" s="9">
        <v>77</v>
      </c>
      <c r="I72" s="9">
        <v>1.0209642410589388E-4</v>
      </c>
      <c r="J72" s="9" t="s">
        <v>18</v>
      </c>
      <c r="K72" s="9" t="s">
        <v>19</v>
      </c>
      <c r="L72" s="9"/>
      <c r="M72" s="9" t="s">
        <v>2</v>
      </c>
      <c r="N72" s="9">
        <v>77</v>
      </c>
      <c r="O72" s="9">
        <v>77</v>
      </c>
      <c r="P72" s="9">
        <v>1.0209642410589388E-4</v>
      </c>
      <c r="Q72" s="9">
        <f t="shared" si="1"/>
        <v>1.0209642410589389E-2</v>
      </c>
    </row>
    <row r="73" spans="1:17" x14ac:dyDescent="0.25">
      <c r="A73" s="9">
        <v>184</v>
      </c>
      <c r="B73" s="9">
        <v>128</v>
      </c>
      <c r="C73" s="9">
        <v>128</v>
      </c>
      <c r="D73" s="9">
        <v>32</v>
      </c>
      <c r="E73" s="9">
        <v>13</v>
      </c>
      <c r="F73" s="9">
        <v>32</v>
      </c>
      <c r="G73" s="9">
        <v>77</v>
      </c>
      <c r="H73" s="9">
        <v>77</v>
      </c>
      <c r="I73" s="9">
        <v>1.0209642410589388E-4</v>
      </c>
      <c r="J73" s="9" t="s">
        <v>18</v>
      </c>
      <c r="K73" s="9" t="s">
        <v>19</v>
      </c>
      <c r="L73" s="9"/>
      <c r="M73" s="9" t="s">
        <v>2</v>
      </c>
      <c r="N73" s="9">
        <v>77</v>
      </c>
      <c r="O73" s="9">
        <v>77</v>
      </c>
      <c r="P73" s="9">
        <v>1.0209642410589388E-4</v>
      </c>
      <c r="Q73" s="9">
        <f t="shared" si="1"/>
        <v>1.0209642410589389E-2</v>
      </c>
    </row>
    <row r="74" spans="1:17" x14ac:dyDescent="0.25">
      <c r="A74" s="9">
        <v>186</v>
      </c>
      <c r="B74" s="9">
        <v>130</v>
      </c>
      <c r="C74" s="9">
        <v>130</v>
      </c>
      <c r="D74" s="9">
        <v>32</v>
      </c>
      <c r="E74" s="9">
        <v>17</v>
      </c>
      <c r="F74" s="9">
        <v>26</v>
      </c>
      <c r="G74" s="9">
        <v>75</v>
      </c>
      <c r="H74" s="9">
        <v>75</v>
      </c>
      <c r="I74" s="9">
        <v>9.9444568934312224E-5</v>
      </c>
      <c r="J74" s="9" t="s">
        <v>18</v>
      </c>
      <c r="K74" s="9" t="s">
        <v>19</v>
      </c>
      <c r="L74" s="9"/>
      <c r="M74" s="9" t="s">
        <v>2</v>
      </c>
      <c r="N74" s="9">
        <v>75</v>
      </c>
      <c r="O74" s="9">
        <v>75</v>
      </c>
      <c r="P74" s="9">
        <v>9.9444568934312224E-5</v>
      </c>
      <c r="Q74" s="9">
        <f t="shared" si="1"/>
        <v>9.9444568934312222E-3</v>
      </c>
    </row>
    <row r="75" spans="1:17" x14ac:dyDescent="0.25">
      <c r="A75" s="9">
        <v>187</v>
      </c>
      <c r="B75" s="9">
        <v>131</v>
      </c>
      <c r="C75" s="9">
        <v>131</v>
      </c>
      <c r="D75" s="9">
        <v>26</v>
      </c>
      <c r="E75" s="9">
        <v>24</v>
      </c>
      <c r="F75" s="9">
        <v>25</v>
      </c>
      <c r="G75" s="9">
        <v>75</v>
      </c>
      <c r="H75" s="9">
        <v>75</v>
      </c>
      <c r="I75" s="9">
        <v>9.9444568934312224E-5</v>
      </c>
      <c r="J75" s="9" t="s">
        <v>18</v>
      </c>
      <c r="K75" s="9" t="s">
        <v>19</v>
      </c>
      <c r="L75" s="9"/>
      <c r="M75" s="9" t="s">
        <v>2</v>
      </c>
      <c r="N75" s="9">
        <v>75</v>
      </c>
      <c r="O75" s="9">
        <v>75</v>
      </c>
      <c r="P75" s="9">
        <v>9.9444568934312224E-5</v>
      </c>
      <c r="Q75" s="9">
        <f t="shared" si="1"/>
        <v>9.9444568934312222E-3</v>
      </c>
    </row>
    <row r="76" spans="1:17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>
        <f>SUM(Q2:Q75)</f>
        <v>55.83931879144351</v>
      </c>
    </row>
    <row r="77" spans="1:17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</sheetData>
  <conditionalFormatting sqref="T101">
    <cfRule type="colorScale" priority="166">
      <colorScale>
        <cfvo type="min"/>
        <cfvo type="max"/>
        <color rgb="FFFCFCFF"/>
        <color rgb="FFF8696B"/>
      </colorScale>
    </cfRule>
  </conditionalFormatting>
  <conditionalFormatting sqref="T101">
    <cfRule type="colorScale" priority="165">
      <colorScale>
        <cfvo type="min"/>
        <cfvo type="max"/>
        <color rgb="FFFCFCFF"/>
        <color rgb="FFF8696B"/>
      </colorScale>
    </cfRule>
  </conditionalFormatting>
  <conditionalFormatting sqref="R20">
    <cfRule type="colorScale" priority="100">
      <colorScale>
        <cfvo type="min"/>
        <cfvo type="max"/>
        <color rgb="FFFCFCFF"/>
        <color rgb="FFF8696B"/>
      </colorScale>
    </cfRule>
  </conditionalFormatting>
  <conditionalFormatting sqref="R21:S21">
    <cfRule type="colorScale" priority="98">
      <colorScale>
        <cfvo type="min"/>
        <cfvo type="max"/>
        <color rgb="FFFCFCFF"/>
        <color rgb="FFF8696B"/>
      </colorScale>
    </cfRule>
  </conditionalFormatting>
  <conditionalFormatting sqref="R22:S22">
    <cfRule type="colorScale" priority="97">
      <colorScale>
        <cfvo type="min"/>
        <cfvo type="max"/>
        <color rgb="FFFCFCFF"/>
        <color rgb="FFF8696B"/>
      </colorScale>
    </cfRule>
  </conditionalFormatting>
  <conditionalFormatting sqref="R23:S23">
    <cfRule type="colorScale" priority="96">
      <colorScale>
        <cfvo type="min"/>
        <cfvo type="max"/>
        <color rgb="FFFCFCFF"/>
        <color rgb="FFF8696B"/>
      </colorScale>
    </cfRule>
  </conditionalFormatting>
  <conditionalFormatting sqref="R24:S24">
    <cfRule type="colorScale" priority="95">
      <colorScale>
        <cfvo type="min"/>
        <cfvo type="max"/>
        <color rgb="FFFCFCFF"/>
        <color rgb="FFF8696B"/>
      </colorScale>
    </cfRule>
  </conditionalFormatting>
  <conditionalFormatting sqref="R25:S25">
    <cfRule type="colorScale" priority="93">
      <colorScale>
        <cfvo type="min"/>
        <cfvo type="max"/>
        <color rgb="FFFCFCFF"/>
        <color rgb="FFF8696B"/>
      </colorScale>
    </cfRule>
  </conditionalFormatting>
  <conditionalFormatting sqref="R26:S26">
    <cfRule type="colorScale" priority="92">
      <colorScale>
        <cfvo type="min"/>
        <cfvo type="max"/>
        <color rgb="FFFCFCFF"/>
        <color rgb="FFF8696B"/>
      </colorScale>
    </cfRule>
  </conditionalFormatting>
  <conditionalFormatting sqref="R27:S27">
    <cfRule type="colorScale" priority="91">
      <colorScale>
        <cfvo type="min"/>
        <cfvo type="max"/>
        <color rgb="FFFCFCFF"/>
        <color rgb="FFF8696B"/>
      </colorScale>
    </cfRule>
  </conditionalFormatting>
  <conditionalFormatting sqref="R28:S28">
    <cfRule type="colorScale" priority="90">
      <colorScale>
        <cfvo type="min"/>
        <cfvo type="max"/>
        <color rgb="FFFCFCFF"/>
        <color rgb="FFF8696B"/>
      </colorScale>
    </cfRule>
  </conditionalFormatting>
  <conditionalFormatting sqref="R29:S29">
    <cfRule type="colorScale" priority="89">
      <colorScale>
        <cfvo type="min"/>
        <cfvo type="max"/>
        <color rgb="FFFCFCFF"/>
        <color rgb="FFF8696B"/>
      </colorScale>
    </cfRule>
  </conditionalFormatting>
  <conditionalFormatting sqref="R30:S30">
    <cfRule type="colorScale" priority="88">
      <colorScale>
        <cfvo type="min"/>
        <cfvo type="max"/>
        <color rgb="FFFCFCFF"/>
        <color rgb="FFF8696B"/>
      </colorScale>
    </cfRule>
  </conditionalFormatting>
  <conditionalFormatting sqref="R31:S31">
    <cfRule type="colorScale" priority="87">
      <colorScale>
        <cfvo type="min"/>
        <cfvo type="max"/>
        <color rgb="FFFCFCFF"/>
        <color rgb="FFF8696B"/>
      </colorScale>
    </cfRule>
  </conditionalFormatting>
  <conditionalFormatting sqref="R32:S32">
    <cfRule type="colorScale" priority="86">
      <colorScale>
        <cfvo type="min"/>
        <cfvo type="max"/>
        <color rgb="FFFCFCFF"/>
        <color rgb="FFF8696B"/>
      </colorScale>
    </cfRule>
  </conditionalFormatting>
  <conditionalFormatting sqref="R33:S33">
    <cfRule type="colorScale" priority="85">
      <colorScale>
        <cfvo type="min"/>
        <cfvo type="max"/>
        <color rgb="FFFCFCFF"/>
        <color rgb="FFF8696B"/>
      </colorScale>
    </cfRule>
  </conditionalFormatting>
  <conditionalFormatting sqref="R34:S34">
    <cfRule type="colorScale" priority="84">
      <colorScale>
        <cfvo type="min"/>
        <cfvo type="max"/>
        <color rgb="FFFCFCFF"/>
        <color rgb="FFF8696B"/>
      </colorScale>
    </cfRule>
  </conditionalFormatting>
  <conditionalFormatting sqref="R35:S35">
    <cfRule type="colorScale" priority="83">
      <colorScale>
        <cfvo type="min"/>
        <cfvo type="max"/>
        <color rgb="FFFCFCFF"/>
        <color rgb="FFF8696B"/>
      </colorScale>
    </cfRule>
  </conditionalFormatting>
  <conditionalFormatting sqref="R36:S36">
    <cfRule type="colorScale" priority="82">
      <colorScale>
        <cfvo type="min"/>
        <cfvo type="max"/>
        <color rgb="FFFCFCFF"/>
        <color rgb="FFF8696B"/>
      </colorScale>
    </cfRule>
  </conditionalFormatting>
  <conditionalFormatting sqref="R37:S37">
    <cfRule type="colorScale" priority="81">
      <colorScale>
        <cfvo type="min"/>
        <cfvo type="max"/>
        <color rgb="FFFCFCFF"/>
        <color rgb="FFF8696B"/>
      </colorScale>
    </cfRule>
  </conditionalFormatting>
  <conditionalFormatting sqref="R38:S38">
    <cfRule type="colorScale" priority="80">
      <colorScale>
        <cfvo type="min"/>
        <cfvo type="max"/>
        <color rgb="FFFCFCFF"/>
        <color rgb="FFF8696B"/>
      </colorScale>
    </cfRule>
  </conditionalFormatting>
  <conditionalFormatting sqref="R39:S39">
    <cfRule type="colorScale" priority="79">
      <colorScale>
        <cfvo type="min"/>
        <cfvo type="max"/>
        <color rgb="FFFCFCFF"/>
        <color rgb="FFF8696B"/>
      </colorScale>
    </cfRule>
  </conditionalFormatting>
  <conditionalFormatting sqref="R40:S40">
    <cfRule type="colorScale" priority="78">
      <colorScale>
        <cfvo type="min"/>
        <cfvo type="max"/>
        <color rgb="FFFCFCFF"/>
        <color rgb="FFF8696B"/>
      </colorScale>
    </cfRule>
  </conditionalFormatting>
  <conditionalFormatting sqref="R41:S41">
    <cfRule type="colorScale" priority="77">
      <colorScale>
        <cfvo type="min"/>
        <cfvo type="max"/>
        <color rgb="FFFCFCFF"/>
        <color rgb="FFF8696B"/>
      </colorScale>
    </cfRule>
  </conditionalFormatting>
  <conditionalFormatting sqref="R42:S42">
    <cfRule type="colorScale" priority="76">
      <colorScale>
        <cfvo type="min"/>
        <cfvo type="max"/>
        <color rgb="FFFCFCFF"/>
        <color rgb="FFF8696B"/>
      </colorScale>
    </cfRule>
  </conditionalFormatting>
  <conditionalFormatting sqref="R43:S43">
    <cfRule type="colorScale" priority="75">
      <colorScale>
        <cfvo type="min"/>
        <cfvo type="max"/>
        <color rgb="FFFCFCFF"/>
        <color rgb="FFF8696B"/>
      </colorScale>
    </cfRule>
  </conditionalFormatting>
  <conditionalFormatting sqref="R45:S45">
    <cfRule type="colorScale" priority="74">
      <colorScale>
        <cfvo type="min"/>
        <cfvo type="max"/>
        <color rgb="FFFCFCFF"/>
        <color rgb="FFF8696B"/>
      </colorScale>
    </cfRule>
  </conditionalFormatting>
  <conditionalFormatting sqref="R44:S44">
    <cfRule type="colorScale" priority="73">
      <colorScale>
        <cfvo type="min"/>
        <cfvo type="max"/>
        <color rgb="FFFCFCFF"/>
        <color rgb="FFF8696B"/>
      </colorScale>
    </cfRule>
  </conditionalFormatting>
  <conditionalFormatting sqref="R46:S46">
    <cfRule type="colorScale" priority="72">
      <colorScale>
        <cfvo type="min"/>
        <cfvo type="max"/>
        <color rgb="FFFCFCFF"/>
        <color rgb="FFF8696B"/>
      </colorScale>
    </cfRule>
  </conditionalFormatting>
  <conditionalFormatting sqref="R47:S47">
    <cfRule type="colorScale" priority="71">
      <colorScale>
        <cfvo type="min"/>
        <cfvo type="max"/>
        <color rgb="FFFCFCFF"/>
        <color rgb="FFF8696B"/>
      </colorScale>
    </cfRule>
  </conditionalFormatting>
  <conditionalFormatting sqref="R48:S48">
    <cfRule type="colorScale" priority="70">
      <colorScale>
        <cfvo type="min"/>
        <cfvo type="max"/>
        <color rgb="FFFCFCFF"/>
        <color rgb="FFF8696B"/>
      </colorScale>
    </cfRule>
  </conditionalFormatting>
  <conditionalFormatting sqref="R49:S49">
    <cfRule type="colorScale" priority="69">
      <colorScale>
        <cfvo type="min"/>
        <cfvo type="max"/>
        <color rgb="FFFCFCFF"/>
        <color rgb="FFF8696B"/>
      </colorScale>
    </cfRule>
  </conditionalFormatting>
  <conditionalFormatting sqref="R50:S50">
    <cfRule type="colorScale" priority="68">
      <colorScale>
        <cfvo type="min"/>
        <cfvo type="max"/>
        <color rgb="FFFCFCFF"/>
        <color rgb="FFF8696B"/>
      </colorScale>
    </cfRule>
  </conditionalFormatting>
  <conditionalFormatting sqref="R51:S51">
    <cfRule type="colorScale" priority="67">
      <colorScale>
        <cfvo type="min"/>
        <cfvo type="max"/>
        <color rgb="FFFCFCFF"/>
        <color rgb="FFF8696B"/>
      </colorScale>
    </cfRule>
  </conditionalFormatting>
  <conditionalFormatting sqref="R52:S52">
    <cfRule type="colorScale" priority="66">
      <colorScale>
        <cfvo type="min"/>
        <cfvo type="max"/>
        <color rgb="FFFCFCFF"/>
        <color rgb="FFF8696B"/>
      </colorScale>
    </cfRule>
  </conditionalFormatting>
  <conditionalFormatting sqref="R53:S53">
    <cfRule type="colorScale" priority="65">
      <colorScale>
        <cfvo type="min"/>
        <cfvo type="max"/>
        <color rgb="FFFCFCFF"/>
        <color rgb="FFF8696B"/>
      </colorScale>
    </cfRule>
  </conditionalFormatting>
  <conditionalFormatting sqref="R54:S54">
    <cfRule type="colorScale" priority="64">
      <colorScale>
        <cfvo type="min"/>
        <cfvo type="max"/>
        <color rgb="FFFCFCFF"/>
        <color rgb="FFF8696B"/>
      </colorScale>
    </cfRule>
  </conditionalFormatting>
  <conditionalFormatting sqref="R55:S55">
    <cfRule type="colorScale" priority="63">
      <colorScale>
        <cfvo type="min"/>
        <cfvo type="max"/>
        <color rgb="FFFCFCFF"/>
        <color rgb="FFF8696B"/>
      </colorScale>
    </cfRule>
  </conditionalFormatting>
  <conditionalFormatting sqref="R56:S56">
    <cfRule type="colorScale" priority="62">
      <colorScale>
        <cfvo type="min"/>
        <cfvo type="max"/>
        <color rgb="FFFCFCFF"/>
        <color rgb="FFF8696B"/>
      </colorScale>
    </cfRule>
  </conditionalFormatting>
  <conditionalFormatting sqref="R57:S57">
    <cfRule type="colorScale" priority="61">
      <colorScale>
        <cfvo type="min"/>
        <cfvo type="max"/>
        <color rgb="FFFCFCFF"/>
        <color rgb="FFF8696B"/>
      </colorScale>
    </cfRule>
  </conditionalFormatting>
  <conditionalFormatting sqref="R58:S58">
    <cfRule type="colorScale" priority="60">
      <colorScale>
        <cfvo type="min"/>
        <cfvo type="max"/>
        <color rgb="FFFCFCFF"/>
        <color rgb="FFF8696B"/>
      </colorScale>
    </cfRule>
  </conditionalFormatting>
  <conditionalFormatting sqref="R59:S59">
    <cfRule type="colorScale" priority="59">
      <colorScale>
        <cfvo type="min"/>
        <cfvo type="max"/>
        <color rgb="FFFCFCFF"/>
        <color rgb="FFF8696B"/>
      </colorScale>
    </cfRule>
  </conditionalFormatting>
  <conditionalFormatting sqref="R60:S60">
    <cfRule type="colorScale" priority="58">
      <colorScale>
        <cfvo type="min"/>
        <cfvo type="max"/>
        <color rgb="FFFCFCFF"/>
        <color rgb="FFF8696B"/>
      </colorScale>
    </cfRule>
  </conditionalFormatting>
  <conditionalFormatting sqref="R61:S61">
    <cfRule type="colorScale" priority="57">
      <colorScale>
        <cfvo type="min"/>
        <cfvo type="max"/>
        <color rgb="FFFCFCFF"/>
        <color rgb="FFF8696B"/>
      </colorScale>
    </cfRule>
  </conditionalFormatting>
  <conditionalFormatting sqref="R62:S62">
    <cfRule type="colorScale" priority="56">
      <colorScale>
        <cfvo type="min"/>
        <cfvo type="max"/>
        <color rgb="FFFCFCFF"/>
        <color rgb="FFF8696B"/>
      </colorScale>
    </cfRule>
  </conditionalFormatting>
  <conditionalFormatting sqref="R63:S63">
    <cfRule type="colorScale" priority="55">
      <colorScale>
        <cfvo type="min"/>
        <cfvo type="max"/>
        <color rgb="FFFCFCFF"/>
        <color rgb="FFF8696B"/>
      </colorScale>
    </cfRule>
  </conditionalFormatting>
  <conditionalFormatting sqref="R64:S64">
    <cfRule type="colorScale" priority="54">
      <colorScale>
        <cfvo type="min"/>
        <cfvo type="max"/>
        <color rgb="FFFCFCFF"/>
        <color rgb="FFF8696B"/>
      </colorScale>
    </cfRule>
  </conditionalFormatting>
  <conditionalFormatting sqref="R65:S65">
    <cfRule type="colorScale" priority="53">
      <colorScale>
        <cfvo type="min"/>
        <cfvo type="max"/>
        <color rgb="FFFCFCFF"/>
        <color rgb="FFF8696B"/>
      </colorScale>
    </cfRule>
  </conditionalFormatting>
  <conditionalFormatting sqref="R66:S66">
    <cfRule type="colorScale" priority="52">
      <colorScale>
        <cfvo type="min"/>
        <cfvo type="max"/>
        <color rgb="FFFCFCFF"/>
        <color rgb="FFF8696B"/>
      </colorScale>
    </cfRule>
  </conditionalFormatting>
  <conditionalFormatting sqref="R67:S67">
    <cfRule type="colorScale" priority="51">
      <colorScale>
        <cfvo type="min"/>
        <cfvo type="max"/>
        <color rgb="FFFCFCFF"/>
        <color rgb="FFF8696B"/>
      </colorScale>
    </cfRule>
  </conditionalFormatting>
  <conditionalFormatting sqref="R68:S68">
    <cfRule type="colorScale" priority="50">
      <colorScale>
        <cfvo type="min"/>
        <cfvo type="max"/>
        <color rgb="FFFCFCFF"/>
        <color rgb="FFF8696B"/>
      </colorScale>
    </cfRule>
  </conditionalFormatting>
  <conditionalFormatting sqref="R69:S69">
    <cfRule type="colorScale" priority="49">
      <colorScale>
        <cfvo type="min"/>
        <cfvo type="max"/>
        <color rgb="FFFCFCFF"/>
        <color rgb="FFF8696B"/>
      </colorScale>
    </cfRule>
  </conditionalFormatting>
  <conditionalFormatting sqref="R70:S70">
    <cfRule type="colorScale" priority="48">
      <colorScale>
        <cfvo type="min"/>
        <cfvo type="max"/>
        <color rgb="FFFCFCFF"/>
        <color rgb="FFF8696B"/>
      </colorScale>
    </cfRule>
  </conditionalFormatting>
  <conditionalFormatting sqref="R71:S71">
    <cfRule type="colorScale" priority="47">
      <colorScale>
        <cfvo type="min"/>
        <cfvo type="max"/>
        <color rgb="FFFCFCFF"/>
        <color rgb="FFF8696B"/>
      </colorScale>
    </cfRule>
  </conditionalFormatting>
  <conditionalFormatting sqref="R72:S72">
    <cfRule type="colorScale" priority="46">
      <colorScale>
        <cfvo type="min"/>
        <cfvo type="max"/>
        <color rgb="FFFCFCFF"/>
        <color rgb="FFF8696B"/>
      </colorScale>
    </cfRule>
  </conditionalFormatting>
  <conditionalFormatting sqref="R73:S73">
    <cfRule type="colorScale" priority="45">
      <colorScale>
        <cfvo type="min"/>
        <cfvo type="max"/>
        <color rgb="FFFCFCFF"/>
        <color rgb="FFF8696B"/>
      </colorScale>
    </cfRule>
  </conditionalFormatting>
  <conditionalFormatting sqref="R74:S74">
    <cfRule type="colorScale" priority="44">
      <colorScale>
        <cfvo type="min"/>
        <cfvo type="max"/>
        <color rgb="FFFCFCFF"/>
        <color rgb="FFF8696B"/>
      </colorScale>
    </cfRule>
  </conditionalFormatting>
  <conditionalFormatting sqref="R75:S75">
    <cfRule type="colorScale" priority="43">
      <colorScale>
        <cfvo type="min"/>
        <cfvo type="max"/>
        <color rgb="FFFCFCFF"/>
        <color rgb="FFF8696B"/>
      </colorScale>
    </cfRule>
  </conditionalFormatting>
  <conditionalFormatting sqref="R76:S76">
    <cfRule type="colorScale" priority="42">
      <colorScale>
        <cfvo type="min"/>
        <cfvo type="max"/>
        <color rgb="FFFCFCFF"/>
        <color rgb="FFF8696B"/>
      </colorScale>
    </cfRule>
  </conditionalFormatting>
  <conditionalFormatting sqref="R77:S77">
    <cfRule type="colorScale" priority="41">
      <colorScale>
        <cfvo type="min"/>
        <cfvo type="max"/>
        <color rgb="FFFCFCFF"/>
        <color rgb="FFF8696B"/>
      </colorScale>
    </cfRule>
  </conditionalFormatting>
  <conditionalFormatting sqref="R78:S78">
    <cfRule type="colorScale" priority="40">
      <colorScale>
        <cfvo type="min"/>
        <cfvo type="max"/>
        <color rgb="FFFCFCFF"/>
        <color rgb="FFF8696B"/>
      </colorScale>
    </cfRule>
  </conditionalFormatting>
  <conditionalFormatting sqref="R79:S79">
    <cfRule type="colorScale" priority="39">
      <colorScale>
        <cfvo type="min"/>
        <cfvo type="max"/>
        <color rgb="FFFCFCFF"/>
        <color rgb="FFF8696B"/>
      </colorScale>
    </cfRule>
  </conditionalFormatting>
  <conditionalFormatting sqref="R80:S80">
    <cfRule type="colorScale" priority="38">
      <colorScale>
        <cfvo type="min"/>
        <cfvo type="max"/>
        <color rgb="FFFCFCFF"/>
        <color rgb="FFF8696B"/>
      </colorScale>
    </cfRule>
  </conditionalFormatting>
  <conditionalFormatting sqref="R81:S81">
    <cfRule type="colorScale" priority="37">
      <colorScale>
        <cfvo type="min"/>
        <cfvo type="max"/>
        <color rgb="FFFCFCFF"/>
        <color rgb="FFF8696B"/>
      </colorScale>
    </cfRule>
  </conditionalFormatting>
  <conditionalFormatting sqref="R82:S82">
    <cfRule type="colorScale" priority="36">
      <colorScale>
        <cfvo type="min"/>
        <cfvo type="max"/>
        <color rgb="FFFCFCFF"/>
        <color rgb="FFF8696B"/>
      </colorScale>
    </cfRule>
  </conditionalFormatting>
  <conditionalFormatting sqref="R83:S83">
    <cfRule type="colorScale" priority="35">
      <colorScale>
        <cfvo type="min"/>
        <cfvo type="max"/>
        <color rgb="FFFCFCFF"/>
        <color rgb="FFF8696B"/>
      </colorScale>
    </cfRule>
  </conditionalFormatting>
  <conditionalFormatting sqref="R84:S84">
    <cfRule type="colorScale" priority="34">
      <colorScale>
        <cfvo type="min"/>
        <cfvo type="max"/>
        <color rgb="FFFCFCFF"/>
        <color rgb="FFF8696B"/>
      </colorScale>
    </cfRule>
  </conditionalFormatting>
  <conditionalFormatting sqref="R85:S85">
    <cfRule type="colorScale" priority="33">
      <colorScale>
        <cfvo type="min"/>
        <cfvo type="max"/>
        <color rgb="FFFCFCFF"/>
        <color rgb="FFF8696B"/>
      </colorScale>
    </cfRule>
  </conditionalFormatting>
  <conditionalFormatting sqref="R86:S86">
    <cfRule type="colorScale" priority="32">
      <colorScale>
        <cfvo type="min"/>
        <cfvo type="max"/>
        <color rgb="FFFCFCFF"/>
        <color rgb="FFF8696B"/>
      </colorScale>
    </cfRule>
  </conditionalFormatting>
  <conditionalFormatting sqref="R87:S87">
    <cfRule type="colorScale" priority="31">
      <colorScale>
        <cfvo type="min"/>
        <cfvo type="max"/>
        <color rgb="FFFCFCFF"/>
        <color rgb="FFF8696B"/>
      </colorScale>
    </cfRule>
  </conditionalFormatting>
  <conditionalFormatting sqref="R88:S88">
    <cfRule type="colorScale" priority="30">
      <colorScale>
        <cfvo type="min"/>
        <cfvo type="max"/>
        <color rgb="FFFCFCFF"/>
        <color rgb="FFF8696B"/>
      </colorScale>
    </cfRule>
  </conditionalFormatting>
  <conditionalFormatting sqref="R89:S89">
    <cfRule type="colorScale" priority="29">
      <colorScale>
        <cfvo type="min"/>
        <cfvo type="max"/>
        <color rgb="FFFCFCFF"/>
        <color rgb="FFF8696B"/>
      </colorScale>
    </cfRule>
  </conditionalFormatting>
  <conditionalFormatting sqref="R90:S90">
    <cfRule type="colorScale" priority="28">
      <colorScale>
        <cfvo type="min"/>
        <cfvo type="max"/>
        <color rgb="FFFCFCFF"/>
        <color rgb="FFF8696B"/>
      </colorScale>
    </cfRule>
  </conditionalFormatting>
  <conditionalFormatting sqref="R91:S91">
    <cfRule type="colorScale" priority="27">
      <colorScale>
        <cfvo type="min"/>
        <cfvo type="max"/>
        <color rgb="FFFCFCFF"/>
        <color rgb="FFF8696B"/>
      </colorScale>
    </cfRule>
  </conditionalFormatting>
  <conditionalFormatting sqref="R92:S92">
    <cfRule type="colorScale" priority="26">
      <colorScale>
        <cfvo type="min"/>
        <cfvo type="max"/>
        <color rgb="FFFCFCFF"/>
        <color rgb="FFF8696B"/>
      </colorScale>
    </cfRule>
  </conditionalFormatting>
  <conditionalFormatting sqref="R93:S93">
    <cfRule type="colorScale" priority="25">
      <colorScale>
        <cfvo type="min"/>
        <cfvo type="max"/>
        <color rgb="FFFCFCFF"/>
        <color rgb="FFF8696B"/>
      </colorScale>
    </cfRule>
  </conditionalFormatting>
  <conditionalFormatting sqref="R94:S94">
    <cfRule type="colorScale" priority="24">
      <colorScale>
        <cfvo type="min"/>
        <cfvo type="max"/>
        <color rgb="FFFCFCFF"/>
        <color rgb="FFF8696B"/>
      </colorScale>
    </cfRule>
  </conditionalFormatting>
  <conditionalFormatting sqref="R95:S95">
    <cfRule type="colorScale" priority="23">
      <colorScale>
        <cfvo type="min"/>
        <cfvo type="max"/>
        <color rgb="FFFCFCFF"/>
        <color rgb="FFF8696B"/>
      </colorScale>
    </cfRule>
  </conditionalFormatting>
  <conditionalFormatting sqref="R96:S96">
    <cfRule type="colorScale" priority="22">
      <colorScale>
        <cfvo type="min"/>
        <cfvo type="max"/>
        <color rgb="FFFCFCFF"/>
        <color rgb="FFF8696B"/>
      </colorScale>
    </cfRule>
  </conditionalFormatting>
  <conditionalFormatting sqref="R97:S97">
    <cfRule type="colorScale" priority="21">
      <colorScale>
        <cfvo type="min"/>
        <cfvo type="max"/>
        <color rgb="FFFCFCFF"/>
        <color rgb="FFF8696B"/>
      </colorScale>
    </cfRule>
  </conditionalFormatting>
  <conditionalFormatting sqref="R98:S98">
    <cfRule type="colorScale" priority="20">
      <colorScale>
        <cfvo type="min"/>
        <cfvo type="max"/>
        <color rgb="FFFCFCFF"/>
        <color rgb="FFF8696B"/>
      </colorScale>
    </cfRule>
  </conditionalFormatting>
  <conditionalFormatting sqref="R99:S99">
    <cfRule type="colorScale" priority="19">
      <colorScale>
        <cfvo type="min"/>
        <cfvo type="max"/>
        <color rgb="FFFCFCFF"/>
        <color rgb="FFF8696B"/>
      </colorScale>
    </cfRule>
  </conditionalFormatting>
  <conditionalFormatting sqref="R100:S100">
    <cfRule type="colorScale" priority="18">
      <colorScale>
        <cfvo type="min"/>
        <cfvo type="max"/>
        <color rgb="FFFCFCFF"/>
        <color rgb="FFF8696B"/>
      </colorScale>
    </cfRule>
  </conditionalFormatting>
  <conditionalFormatting sqref="R101:S101">
    <cfRule type="colorScale" priority="17">
      <colorScale>
        <cfvo type="min"/>
        <cfvo type="max"/>
        <color rgb="FFFCFCFF"/>
        <color rgb="FFF8696B"/>
      </colorScale>
    </cfRule>
  </conditionalFormatting>
  <conditionalFormatting sqref="R102:S102">
    <cfRule type="colorScale" priority="16">
      <colorScale>
        <cfvo type="min"/>
        <cfvo type="max"/>
        <color rgb="FFFCFCFF"/>
        <color rgb="FFF8696B"/>
      </colorScale>
    </cfRule>
  </conditionalFormatting>
  <conditionalFormatting sqref="R103:S103">
    <cfRule type="colorScale" priority="15">
      <colorScale>
        <cfvo type="min"/>
        <cfvo type="max"/>
        <color rgb="FFFCFCFF"/>
        <color rgb="FFF8696B"/>
      </colorScale>
    </cfRule>
  </conditionalFormatting>
  <conditionalFormatting sqref="R104:S104">
    <cfRule type="colorScale" priority="14">
      <colorScale>
        <cfvo type="min"/>
        <cfvo type="max"/>
        <color rgb="FFFCFCFF"/>
        <color rgb="FFF8696B"/>
      </colorScale>
    </cfRule>
  </conditionalFormatting>
  <conditionalFormatting sqref="R105:S105">
    <cfRule type="colorScale" priority="13">
      <colorScale>
        <cfvo type="min"/>
        <cfvo type="max"/>
        <color rgb="FFFCFCFF"/>
        <color rgb="FFF8696B"/>
      </colorScale>
    </cfRule>
  </conditionalFormatting>
  <conditionalFormatting sqref="R106:S106">
    <cfRule type="colorScale" priority="12">
      <colorScale>
        <cfvo type="min"/>
        <cfvo type="max"/>
        <color rgb="FFFCFCFF"/>
        <color rgb="FFF8696B"/>
      </colorScale>
    </cfRule>
  </conditionalFormatting>
  <conditionalFormatting sqref="R107:S107">
    <cfRule type="colorScale" priority="11">
      <colorScale>
        <cfvo type="min"/>
        <cfvo type="max"/>
        <color rgb="FFFCFCFF"/>
        <color rgb="FFF8696B"/>
      </colorScale>
    </cfRule>
  </conditionalFormatting>
  <conditionalFormatting sqref="R108:S108">
    <cfRule type="colorScale" priority="10">
      <colorScale>
        <cfvo type="min"/>
        <cfvo type="max"/>
        <color rgb="FFFCFCFF"/>
        <color rgb="FFF8696B"/>
      </colorScale>
    </cfRule>
  </conditionalFormatting>
  <conditionalFormatting sqref="R109:S109">
    <cfRule type="colorScale" priority="9">
      <colorScale>
        <cfvo type="min"/>
        <cfvo type="max"/>
        <color rgb="FFFCFCFF"/>
        <color rgb="FFF8696B"/>
      </colorScale>
    </cfRule>
  </conditionalFormatting>
  <conditionalFormatting sqref="R110:S110">
    <cfRule type="colorScale" priority="8">
      <colorScale>
        <cfvo type="min"/>
        <cfvo type="max"/>
        <color rgb="FFFCFCFF"/>
        <color rgb="FFF8696B"/>
      </colorScale>
    </cfRule>
  </conditionalFormatting>
  <conditionalFormatting sqref="R111">
    <cfRule type="colorScale" priority="271">
      <colorScale>
        <cfvo type="min"/>
        <cfvo type="max"/>
        <color rgb="FFFCFCFF"/>
        <color rgb="FFF8696B"/>
      </colorScale>
    </cfRule>
  </conditionalFormatting>
  <conditionalFormatting sqref="R112">
    <cfRule type="colorScale" priority="272">
      <colorScale>
        <cfvo type="min"/>
        <cfvo type="max"/>
        <color rgb="FFFCFCFF"/>
        <color rgb="FFF8696B"/>
      </colorScale>
    </cfRule>
  </conditionalFormatting>
  <conditionalFormatting sqref="Q113:R113">
    <cfRule type="colorScale" priority="273">
      <colorScale>
        <cfvo type="min"/>
        <cfvo type="max"/>
        <color rgb="FFFCFCFF"/>
        <color rgb="FFF8696B"/>
      </colorScale>
    </cfRule>
  </conditionalFormatting>
  <conditionalFormatting sqref="Q114:R114">
    <cfRule type="colorScale" priority="274">
      <colorScale>
        <cfvo type="min"/>
        <cfvo type="max"/>
        <color rgb="FFFCFCFF"/>
        <color rgb="FFF8696B"/>
      </colorScale>
    </cfRule>
  </conditionalFormatting>
  <conditionalFormatting sqref="Q115:R115">
    <cfRule type="colorScale" priority="275">
      <colorScale>
        <cfvo type="min"/>
        <cfvo type="max"/>
        <color rgb="FFFCFCFF"/>
        <color rgb="FFF8696B"/>
      </colorScale>
    </cfRule>
  </conditionalFormatting>
  <conditionalFormatting sqref="Q116:R116">
    <cfRule type="colorScale" priority="276">
      <colorScale>
        <cfvo type="min"/>
        <cfvo type="max"/>
        <color rgb="FFFCFCFF"/>
        <color rgb="FFF8696B"/>
      </colorScale>
    </cfRule>
  </conditionalFormatting>
  <conditionalFormatting sqref="Q117:R117">
    <cfRule type="colorScale" priority="277">
      <colorScale>
        <cfvo type="min"/>
        <cfvo type="max"/>
        <color rgb="FFFCFCFF"/>
        <color rgb="FFF8696B"/>
      </colorScale>
    </cfRule>
  </conditionalFormatting>
  <conditionalFormatting sqref="Q113:R117 R21:S110 R111:R112 R20">
    <cfRule type="colorScale" priority="278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50" zoomScaleNormal="50" workbookViewId="0">
      <selection activeCell="A7" sqref="A7:B7"/>
    </sheetView>
  </sheetViews>
  <sheetFormatPr defaultRowHeight="15" x14ac:dyDescent="0.25"/>
  <cols>
    <col min="1" max="1" width="17.28515625" customWidth="1"/>
  </cols>
  <sheetData>
    <row r="1" spans="1:2" x14ac:dyDescent="0.25">
      <c r="A1" t="s">
        <v>8</v>
      </c>
    </row>
    <row r="3" spans="1:2" x14ac:dyDescent="0.25">
      <c r="A3" t="s">
        <v>9</v>
      </c>
      <c r="B3" t="s">
        <v>7</v>
      </c>
    </row>
    <row r="4" spans="1:2" x14ac:dyDescent="0.25">
      <c r="A4" t="s">
        <v>10</v>
      </c>
      <c r="B4">
        <f>SUMIF('SC annotation summary'!M2:M112,"*gypsy*",'SC annotation summary'!Q2:Q112)</f>
        <v>52.0132221498855</v>
      </c>
    </row>
    <row r="5" spans="1:2" x14ac:dyDescent="0.25">
      <c r="A5" t="s">
        <v>11</v>
      </c>
      <c r="B5">
        <f>SUMIF('SC annotation summary'!M2:M112,"*copia*",'SC annotation summary'!Q2:Q112)</f>
        <v>0.92509967660626169</v>
      </c>
    </row>
    <row r="6" spans="1:2" x14ac:dyDescent="0.25">
      <c r="A6" t="s">
        <v>0</v>
      </c>
      <c r="B6">
        <f>SUMIF('SC annotation summary'!M2:M112,"*TRIM*",'SC annotation summary'!Q2:Q112)</f>
        <v>0.51949842811284697</v>
      </c>
    </row>
    <row r="7" spans="1:2" x14ac:dyDescent="0.25">
      <c r="A7" t="s">
        <v>1</v>
      </c>
      <c r="B7">
        <f>SUMIF('SC annotation summary'!M2:M112,"*INE*",'SC annotation summary'!Q2:Q112)</f>
        <v>0.1671994685682236</v>
      </c>
    </row>
    <row r="8" spans="1:2" x14ac:dyDescent="0.25">
      <c r="A8" t="s">
        <v>12</v>
      </c>
      <c r="B8">
        <f>SUMIF('SC annotation summary'!M2:M112,"*rDNA*",'SC annotation summary'!Q2:Q112)</f>
        <v>0.36781231229837613</v>
      </c>
    </row>
    <row r="9" spans="1:2" x14ac:dyDescent="0.25">
      <c r="A9" t="s">
        <v>13</v>
      </c>
      <c r="B9">
        <f>SUMIF('SC annotation summary'!M2:M112,"*satellite*",'SC annotation summary'!Q2:Q112)</f>
        <v>0.36197823092089648</v>
      </c>
    </row>
    <row r="10" spans="1:2" x14ac:dyDescent="0.25">
      <c r="A10" t="s">
        <v>53</v>
      </c>
      <c r="B10">
        <f>('CL and SC annotation'!F3-SUM('Pie of repeats'!B4:B9))</f>
        <v>12.537573472962357</v>
      </c>
    </row>
    <row r="11" spans="1:2" x14ac:dyDescent="0.25">
      <c r="A11" t="s">
        <v>54</v>
      </c>
      <c r="B11">
        <f>100-(SUM(B4:B10))</f>
        <v>33.107616260645543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 and SC annotation</vt:lpstr>
      <vt:lpstr>SC annotation summary</vt:lpstr>
      <vt:lpstr>Pie of repeats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Vratislav Peska</dc:creator>
  <cp:lastModifiedBy>Vratislav Peska</cp:lastModifiedBy>
  <dcterms:created xsi:type="dcterms:W3CDTF">2018-11-01T12:33:49Z</dcterms:created>
  <dcterms:modified xsi:type="dcterms:W3CDTF">2018-12-03T15:15:47Z</dcterms:modified>
</cp:coreProperties>
</file>