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565" yWindow="1470" windowWidth="14115" windowHeight="13320" activeTab="1"/>
  </bookViews>
  <sheets>
    <sheet name="Cluster and supercluster annot." sheetId="1" r:id="rId1"/>
    <sheet name="SC annotation and genome prop." sheetId="2" r:id="rId2"/>
    <sheet name="Pie of repeats" sheetId="3" r:id="rId3"/>
  </sheets>
  <definedNames>
    <definedName name="_xlnm._FilterDatabase" localSheetId="0" hidden="1">'Cluster and supercluster annot.'!$O$1:$O$328</definedName>
    <definedName name="_xlnm._FilterDatabase" localSheetId="1" hidden="1">'SC annotation and genome prop.'!$P$1:$P$120</definedName>
  </definedNames>
  <calcPr calcId="145621"/>
  <pivotCaches>
    <pivotCache cacheId="9" r:id="rId4"/>
  </pivotCaches>
</workbook>
</file>

<file path=xl/calcChain.xml><?xml version="1.0" encoding="utf-8"?>
<calcChain xmlns="http://schemas.openxmlformats.org/spreadsheetml/2006/main">
  <c r="B4" i="1" l="1"/>
  <c r="I230" i="1" l="1"/>
  <c r="P114" i="2"/>
  <c r="P36" i="1"/>
  <c r="Q2" i="2"/>
  <c r="I229" i="1"/>
  <c r="B6" i="3" l="1"/>
  <c r="B7" i="3"/>
  <c r="B8" i="3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B9" i="3" s="1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N229" i="1"/>
  <c r="O229" i="1" s="1"/>
  <c r="N228" i="1"/>
  <c r="O228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20" i="1"/>
  <c r="O220" i="1" s="1"/>
  <c r="N219" i="1"/>
  <c r="O219" i="1" s="1"/>
  <c r="N218" i="1"/>
  <c r="O218" i="1" s="1"/>
  <c r="N217" i="1"/>
  <c r="O217" i="1" s="1"/>
  <c r="N216" i="1"/>
  <c r="O216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204" i="1"/>
  <c r="O204" i="1" s="1"/>
  <c r="N203" i="1"/>
  <c r="O203" i="1" s="1"/>
  <c r="N202" i="1"/>
  <c r="O202" i="1" s="1"/>
  <c r="N201" i="1"/>
  <c r="O201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N194" i="1"/>
  <c r="O194" i="1" s="1"/>
  <c r="N193" i="1"/>
  <c r="O193" i="1" s="1"/>
  <c r="N192" i="1"/>
  <c r="O192" i="1" s="1"/>
  <c r="N191" i="1"/>
  <c r="O191" i="1" s="1"/>
  <c r="N190" i="1"/>
  <c r="O190" i="1" s="1"/>
  <c r="N189" i="1"/>
  <c r="O189" i="1" s="1"/>
  <c r="N188" i="1"/>
  <c r="O188" i="1" s="1"/>
  <c r="N187" i="1"/>
  <c r="O187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5" i="1"/>
  <c r="O175" i="1" s="1"/>
  <c r="N174" i="1"/>
  <c r="O174" i="1" s="1"/>
  <c r="N173" i="1"/>
  <c r="O173" i="1" s="1"/>
  <c r="N172" i="1"/>
  <c r="O172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60" i="1"/>
  <c r="O160" i="1" s="1"/>
  <c r="N159" i="1"/>
  <c r="O159" i="1" s="1"/>
  <c r="N158" i="1"/>
  <c r="O158" i="1" s="1"/>
  <c r="N157" i="1"/>
  <c r="O157" i="1" s="1"/>
  <c r="N156" i="1"/>
  <c r="O156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6" i="1"/>
  <c r="O146" i="1" s="1"/>
  <c r="N145" i="1"/>
  <c r="O145" i="1" s="1"/>
  <c r="N144" i="1"/>
  <c r="O144" i="1" s="1"/>
  <c r="N143" i="1"/>
  <c r="O143" i="1" s="1"/>
  <c r="N142" i="1"/>
  <c r="O142" i="1" s="1"/>
  <c r="N125" i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O141" i="1" s="1"/>
  <c r="N123" i="1"/>
  <c r="N124" i="1" s="1"/>
  <c r="O124" i="1" s="1"/>
  <c r="N121" i="1"/>
  <c r="N122" i="1" s="1"/>
  <c r="O122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0" i="1"/>
  <c r="N111" i="1" s="1"/>
  <c r="N112" i="1" s="1"/>
  <c r="N113" i="1" s="1"/>
  <c r="O113" i="1" s="1"/>
  <c r="N108" i="1"/>
  <c r="N109" i="1" s="1"/>
  <c r="O109" i="1" s="1"/>
  <c r="N101" i="1"/>
  <c r="N102" i="1" s="1"/>
  <c r="N103" i="1" s="1"/>
  <c r="N104" i="1" s="1"/>
  <c r="N105" i="1" s="1"/>
  <c r="N106" i="1" s="1"/>
  <c r="N107" i="1" s="1"/>
  <c r="O107" i="1" s="1"/>
  <c r="N98" i="1"/>
  <c r="N99" i="1" s="1"/>
  <c r="N100" i="1" s="1"/>
  <c r="O100" i="1" s="1"/>
  <c r="N97" i="1"/>
  <c r="O97" i="1" s="1"/>
  <c r="N95" i="1"/>
  <c r="N96" i="1" s="1"/>
  <c r="O96" i="1" s="1"/>
  <c r="N93" i="1"/>
  <c r="N94" i="1" s="1"/>
  <c r="O94" i="1" s="1"/>
  <c r="N89" i="1"/>
  <c r="N90" i="1" s="1"/>
  <c r="N91" i="1" s="1"/>
  <c r="N92" i="1" s="1"/>
  <c r="O92" i="1" s="1"/>
  <c r="N80" i="1"/>
  <c r="N81" i="1" s="1"/>
  <c r="N82" i="1" s="1"/>
  <c r="N83" i="1" s="1"/>
  <c r="N84" i="1" s="1"/>
  <c r="N85" i="1" s="1"/>
  <c r="N86" i="1" s="1"/>
  <c r="N87" i="1" s="1"/>
  <c r="N88" i="1" s="1"/>
  <c r="O88" i="1" s="1"/>
  <c r="N78" i="1"/>
  <c r="N79" i="1" s="1"/>
  <c r="O79" i="1" s="1"/>
  <c r="N70" i="1"/>
  <c r="N71" i="1" s="1"/>
  <c r="N72" i="1" s="1"/>
  <c r="N73" i="1" s="1"/>
  <c r="N74" i="1" s="1"/>
  <c r="N75" i="1" s="1"/>
  <c r="N76" i="1" s="1"/>
  <c r="N77" i="1" s="1"/>
  <c r="O77" i="1" s="1"/>
  <c r="N65" i="1"/>
  <c r="N66" i="1" s="1"/>
  <c r="N67" i="1" s="1"/>
  <c r="N68" i="1" s="1"/>
  <c r="N69" i="1" s="1"/>
  <c r="O69" i="1" s="1"/>
  <c r="N54" i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O64" i="1" s="1"/>
  <c r="N37" i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O53" i="1" s="1"/>
  <c r="N7" i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O36" i="1" s="1"/>
  <c r="I223" i="1"/>
  <c r="P223" i="1" s="1"/>
  <c r="I224" i="1"/>
  <c r="P224" i="1" s="1"/>
  <c r="I225" i="1"/>
  <c r="P225" i="1" s="1"/>
  <c r="I226" i="1"/>
  <c r="P226" i="1" s="1"/>
  <c r="I227" i="1"/>
  <c r="P227" i="1" s="1"/>
  <c r="I228" i="1"/>
  <c r="P228" i="1" s="1"/>
  <c r="P229" i="1"/>
  <c r="I203" i="1"/>
  <c r="P203" i="1" s="1"/>
  <c r="I204" i="1"/>
  <c r="P204" i="1" s="1"/>
  <c r="I205" i="1"/>
  <c r="P205" i="1" s="1"/>
  <c r="I206" i="1"/>
  <c r="P206" i="1" s="1"/>
  <c r="I207" i="1"/>
  <c r="P207" i="1" s="1"/>
  <c r="I208" i="1"/>
  <c r="P208" i="1" s="1"/>
  <c r="I209" i="1"/>
  <c r="P209" i="1" s="1"/>
  <c r="I210" i="1"/>
  <c r="P210" i="1" s="1"/>
  <c r="I211" i="1"/>
  <c r="P211" i="1" s="1"/>
  <c r="I212" i="1"/>
  <c r="P212" i="1" s="1"/>
  <c r="I213" i="1"/>
  <c r="P213" i="1" s="1"/>
  <c r="I214" i="1"/>
  <c r="P214" i="1" s="1"/>
  <c r="I215" i="1"/>
  <c r="P215" i="1" s="1"/>
  <c r="I216" i="1"/>
  <c r="P216" i="1" s="1"/>
  <c r="I217" i="1"/>
  <c r="P217" i="1" s="1"/>
  <c r="I218" i="1"/>
  <c r="P218" i="1" s="1"/>
  <c r="I219" i="1"/>
  <c r="P219" i="1" s="1"/>
  <c r="I220" i="1"/>
  <c r="P220" i="1" s="1"/>
  <c r="I221" i="1"/>
  <c r="P221" i="1" s="1"/>
  <c r="I222" i="1"/>
  <c r="P222" i="1" s="1"/>
  <c r="I179" i="1"/>
  <c r="P179" i="1" s="1"/>
  <c r="I180" i="1"/>
  <c r="P180" i="1" s="1"/>
  <c r="I181" i="1"/>
  <c r="P181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88" i="1"/>
  <c r="P188" i="1" s="1"/>
  <c r="I189" i="1"/>
  <c r="P189" i="1" s="1"/>
  <c r="I190" i="1"/>
  <c r="P190" i="1" s="1"/>
  <c r="I191" i="1"/>
  <c r="P191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1" i="1"/>
  <c r="P201" i="1" s="1"/>
  <c r="I202" i="1"/>
  <c r="P202" i="1" s="1"/>
  <c r="I162" i="1"/>
  <c r="P162" i="1" s="1"/>
  <c r="I163" i="1"/>
  <c r="P163" i="1" s="1"/>
  <c r="I164" i="1"/>
  <c r="P164" i="1" s="1"/>
  <c r="I165" i="1"/>
  <c r="P165" i="1" s="1"/>
  <c r="I166" i="1"/>
  <c r="P166" i="1" s="1"/>
  <c r="I167" i="1"/>
  <c r="P167" i="1" s="1"/>
  <c r="I168" i="1"/>
  <c r="P168" i="1" s="1"/>
  <c r="I169" i="1"/>
  <c r="P169" i="1" s="1"/>
  <c r="I170" i="1"/>
  <c r="P170" i="1" s="1"/>
  <c r="I171" i="1"/>
  <c r="P171" i="1" s="1"/>
  <c r="I172" i="1"/>
  <c r="P172" i="1" s="1"/>
  <c r="I173" i="1"/>
  <c r="P173" i="1" s="1"/>
  <c r="I174" i="1"/>
  <c r="P174" i="1" s="1"/>
  <c r="I175" i="1"/>
  <c r="P175" i="1" s="1"/>
  <c r="I176" i="1"/>
  <c r="P176" i="1" s="1"/>
  <c r="I177" i="1"/>
  <c r="P177" i="1" s="1"/>
  <c r="I178" i="1"/>
  <c r="P178" i="1" s="1"/>
  <c r="I140" i="1"/>
  <c r="I141" i="1"/>
  <c r="I142" i="1"/>
  <c r="P142" i="1" s="1"/>
  <c r="I143" i="1"/>
  <c r="P143" i="1" s="1"/>
  <c r="I144" i="1"/>
  <c r="P144" i="1" s="1"/>
  <c r="I145" i="1"/>
  <c r="P145" i="1" s="1"/>
  <c r="I146" i="1"/>
  <c r="P146" i="1" s="1"/>
  <c r="I147" i="1"/>
  <c r="P147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59" i="1"/>
  <c r="P159" i="1" s="1"/>
  <c r="I160" i="1"/>
  <c r="P160" i="1" s="1"/>
  <c r="I161" i="1"/>
  <c r="P161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2" i="1"/>
  <c r="I123" i="1"/>
  <c r="P123" i="1" s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85" i="1"/>
  <c r="I86" i="1"/>
  <c r="I87" i="1"/>
  <c r="I88" i="1"/>
  <c r="I89" i="1"/>
  <c r="P89" i="1" s="1"/>
  <c r="I90" i="1"/>
  <c r="I91" i="1"/>
  <c r="I92" i="1"/>
  <c r="I93" i="1"/>
  <c r="P93" i="1" s="1"/>
  <c r="I94" i="1"/>
  <c r="I95" i="1"/>
  <c r="P95" i="1" s="1"/>
  <c r="I96" i="1"/>
  <c r="I97" i="1"/>
  <c r="P97" i="1" s="1"/>
  <c r="I98" i="1"/>
  <c r="P98" i="1" s="1"/>
  <c r="I99" i="1"/>
  <c r="I100" i="1"/>
  <c r="I101" i="1"/>
  <c r="P101" i="1" s="1"/>
  <c r="I102" i="1"/>
  <c r="I103" i="1"/>
  <c r="I104" i="1"/>
  <c r="I105" i="1"/>
  <c r="I106" i="1"/>
  <c r="I107" i="1"/>
  <c r="I108" i="1"/>
  <c r="P108" i="1" s="1"/>
  <c r="I109" i="1"/>
  <c r="I110" i="1"/>
  <c r="P110" i="1" s="1"/>
  <c r="I111" i="1"/>
  <c r="I112" i="1"/>
  <c r="I113" i="1"/>
  <c r="I114" i="1"/>
  <c r="P114" i="1" s="1"/>
  <c r="I115" i="1"/>
  <c r="P115" i="1" s="1"/>
  <c r="I59" i="1"/>
  <c r="I60" i="1"/>
  <c r="I61" i="1"/>
  <c r="I62" i="1"/>
  <c r="I63" i="1"/>
  <c r="I64" i="1"/>
  <c r="I65" i="1"/>
  <c r="P65" i="1" s="1"/>
  <c r="I66" i="1"/>
  <c r="I67" i="1"/>
  <c r="I68" i="1"/>
  <c r="I69" i="1"/>
  <c r="I70" i="1"/>
  <c r="P70" i="1" s="1"/>
  <c r="I71" i="1"/>
  <c r="I72" i="1"/>
  <c r="I73" i="1"/>
  <c r="I74" i="1"/>
  <c r="I75" i="1"/>
  <c r="I76" i="1"/>
  <c r="I77" i="1"/>
  <c r="I78" i="1"/>
  <c r="P78" i="1" s="1"/>
  <c r="I79" i="1"/>
  <c r="I80" i="1"/>
  <c r="P80" i="1" s="1"/>
  <c r="I81" i="1"/>
  <c r="I82" i="1"/>
  <c r="I83" i="1"/>
  <c r="I84" i="1"/>
  <c r="I30" i="1"/>
  <c r="I31" i="1"/>
  <c r="I32" i="1"/>
  <c r="I33" i="1"/>
  <c r="I34" i="1"/>
  <c r="I35" i="1"/>
  <c r="I36" i="1"/>
  <c r="I37" i="1"/>
  <c r="P37" i="1" s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P54" i="1" s="1"/>
  <c r="I55" i="1"/>
  <c r="I56" i="1"/>
  <c r="I57" i="1"/>
  <c r="I5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7" i="1"/>
  <c r="F2" i="1"/>
  <c r="F3" i="1" s="1"/>
  <c r="F1" i="1"/>
  <c r="B4" i="3" l="1"/>
  <c r="B10" i="3" s="1"/>
  <c r="B11" i="3" s="1"/>
  <c r="B5" i="3"/>
  <c r="P81" i="1"/>
  <c r="P7" i="1"/>
  <c r="P102" i="1"/>
  <c r="P103" i="1" s="1"/>
  <c r="P111" i="1"/>
  <c r="P8" i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109" i="1"/>
  <c r="P90" i="1"/>
  <c r="P91" i="1" s="1"/>
  <c r="P92" i="1" s="1"/>
  <c r="P38" i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124" i="1"/>
  <c r="P71" i="1"/>
  <c r="P72" i="1" s="1"/>
  <c r="P73" i="1" s="1"/>
  <c r="P74" i="1" s="1"/>
  <c r="P75" i="1" s="1"/>
  <c r="P76" i="1" s="1"/>
  <c r="P77" i="1" s="1"/>
  <c r="P104" i="1"/>
  <c r="P105" i="1" s="1"/>
  <c r="P106" i="1" s="1"/>
  <c r="P107" i="1" s="1"/>
  <c r="P79" i="1"/>
  <c r="P55" i="1"/>
  <c r="P56" i="1" s="1"/>
  <c r="P57" i="1" s="1"/>
  <c r="P58" i="1" s="1"/>
  <c r="P59" i="1" s="1"/>
  <c r="P60" i="1" s="1"/>
  <c r="P61" i="1" s="1"/>
  <c r="P62" i="1" s="1"/>
  <c r="P63" i="1" s="1"/>
  <c r="P64" i="1" s="1"/>
  <c r="P112" i="1"/>
  <c r="P113" i="1" s="1"/>
  <c r="P96" i="1"/>
  <c r="P82" i="1"/>
  <c r="P83" i="1" s="1"/>
  <c r="P84" i="1" s="1"/>
  <c r="P85" i="1" s="1"/>
  <c r="P86" i="1" s="1"/>
  <c r="P87" i="1" s="1"/>
  <c r="P88" i="1" s="1"/>
  <c r="P66" i="1"/>
  <c r="P67" i="1" s="1"/>
  <c r="P68" i="1" s="1"/>
  <c r="P69" i="1" s="1"/>
  <c r="P99" i="1"/>
  <c r="P100" i="1" s="1"/>
  <c r="P122" i="1"/>
  <c r="P94" i="1"/>
  <c r="G229" i="1"/>
  <c r="G228" i="1"/>
  <c r="G227" i="1"/>
  <c r="G226" i="1"/>
  <c r="G225" i="1"/>
  <c r="G224" i="1"/>
  <c r="G141" i="1"/>
  <c r="G140" i="1"/>
  <c r="G223" i="1"/>
  <c r="G222" i="1"/>
  <c r="G221" i="1"/>
  <c r="G220" i="1"/>
  <c r="G219" i="1"/>
  <c r="G218" i="1"/>
  <c r="G111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139" i="1"/>
  <c r="G205" i="1"/>
  <c r="G204" i="1"/>
  <c r="G203" i="1"/>
  <c r="G202" i="1"/>
  <c r="G201" i="1"/>
  <c r="G138" i="1"/>
  <c r="G200" i="1"/>
  <c r="G137" i="1"/>
  <c r="G101" i="1"/>
  <c r="G72" i="1"/>
  <c r="G199" i="1"/>
  <c r="G198" i="1"/>
  <c r="G197" i="1"/>
  <c r="G196" i="1"/>
  <c r="G136" i="1"/>
  <c r="G195" i="1"/>
  <c r="G135" i="1"/>
  <c r="G194" i="1"/>
  <c r="G134" i="1"/>
  <c r="G193" i="1"/>
  <c r="G192" i="1"/>
  <c r="G191" i="1"/>
  <c r="G190" i="1"/>
  <c r="G189" i="1"/>
  <c r="G133" i="1"/>
  <c r="G188" i="1"/>
  <c r="G187" i="1"/>
  <c r="G132" i="1"/>
  <c r="G186" i="1"/>
  <c r="G107" i="1"/>
  <c r="G100" i="1"/>
  <c r="G185" i="1"/>
  <c r="G184" i="1"/>
  <c r="G131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71" i="1"/>
  <c r="G167" i="1"/>
  <c r="G166" i="1"/>
  <c r="G165" i="1"/>
  <c r="G164" i="1"/>
  <c r="G163" i="1"/>
  <c r="G162" i="1"/>
  <c r="G156" i="1"/>
  <c r="G161" i="1"/>
  <c r="G160" i="1"/>
  <c r="G110" i="1"/>
  <c r="G159" i="1"/>
  <c r="G158" i="1"/>
  <c r="G130" i="1"/>
  <c r="G157" i="1"/>
  <c r="G36" i="1"/>
  <c r="G35" i="1"/>
  <c r="G155" i="1"/>
  <c r="G129" i="1"/>
  <c r="G34" i="1"/>
  <c r="G154" i="1"/>
  <c r="G153" i="1"/>
  <c r="G124" i="1"/>
  <c r="G65" i="1"/>
  <c r="G152" i="1"/>
  <c r="G128" i="1"/>
  <c r="G33" i="1"/>
  <c r="G51" i="1"/>
  <c r="G151" i="1"/>
  <c r="G150" i="1"/>
  <c r="G149" i="1"/>
  <c r="G148" i="1"/>
  <c r="G53" i="1"/>
  <c r="G127" i="1"/>
  <c r="G106" i="1"/>
  <c r="G88" i="1"/>
  <c r="G126" i="1"/>
  <c r="G147" i="1"/>
  <c r="G32" i="1"/>
  <c r="G50" i="1"/>
  <c r="G80" i="1"/>
  <c r="G146" i="1"/>
  <c r="G145" i="1"/>
  <c r="G77" i="1"/>
  <c r="G123" i="1"/>
  <c r="G144" i="1"/>
  <c r="G105" i="1"/>
  <c r="G122" i="1"/>
  <c r="G143" i="1"/>
  <c r="G96" i="1"/>
  <c r="G142" i="1"/>
  <c r="G125" i="1"/>
  <c r="G103" i="1"/>
  <c r="G113" i="1"/>
  <c r="G92" i="1"/>
  <c r="G121" i="1"/>
  <c r="G43" i="1"/>
  <c r="G120" i="1"/>
  <c r="G109" i="1"/>
  <c r="G76" i="1"/>
  <c r="G87" i="1"/>
  <c r="G99" i="1"/>
  <c r="G91" i="1"/>
  <c r="G108" i="1"/>
  <c r="G119" i="1"/>
  <c r="G24" i="1"/>
  <c r="G118" i="1"/>
  <c r="G55" i="1"/>
  <c r="G84" i="1"/>
  <c r="G46" i="1"/>
  <c r="G83" i="1"/>
  <c r="G23" i="1"/>
  <c r="G75" i="1"/>
  <c r="G117" i="1"/>
  <c r="G63" i="1"/>
  <c r="G54" i="1"/>
  <c r="G62" i="1"/>
  <c r="G49" i="1"/>
  <c r="G116" i="1"/>
  <c r="G115" i="1"/>
  <c r="G90" i="1"/>
  <c r="G102" i="1"/>
  <c r="G69" i="1"/>
  <c r="G114" i="1"/>
  <c r="G82" i="1"/>
  <c r="G31" i="1"/>
  <c r="G22" i="1"/>
  <c r="G112" i="1"/>
  <c r="G68" i="1"/>
  <c r="G21" i="1"/>
  <c r="G61" i="1"/>
  <c r="G64" i="1"/>
  <c r="G74" i="1"/>
  <c r="G94" i="1"/>
  <c r="G104" i="1"/>
  <c r="G86" i="1"/>
  <c r="G20" i="1"/>
  <c r="G70" i="1"/>
  <c r="G67" i="1"/>
  <c r="G85" i="1"/>
  <c r="G48" i="1"/>
  <c r="G60" i="1"/>
  <c r="G59" i="1"/>
  <c r="G58" i="1"/>
  <c r="G81" i="1"/>
  <c r="G52" i="1"/>
  <c r="G19" i="1"/>
  <c r="G30" i="1"/>
  <c r="G29" i="1"/>
  <c r="G89" i="1"/>
  <c r="G18" i="1"/>
  <c r="G93" i="1"/>
  <c r="G17" i="1"/>
  <c r="G45" i="1"/>
  <c r="G16" i="1"/>
  <c r="G15" i="1"/>
  <c r="G57" i="1"/>
  <c r="G28" i="1"/>
  <c r="G27" i="1"/>
  <c r="G14" i="1"/>
  <c r="G73" i="1"/>
  <c r="G42" i="1"/>
  <c r="G98" i="1"/>
  <c r="G97" i="1"/>
  <c r="G26" i="1"/>
  <c r="G95" i="1"/>
  <c r="G79" i="1"/>
  <c r="G13" i="1"/>
  <c r="G41" i="1"/>
  <c r="G40" i="1"/>
  <c r="G78" i="1"/>
  <c r="G39" i="1"/>
  <c r="G38" i="1"/>
  <c r="G12" i="1"/>
  <c r="G44" i="1"/>
  <c r="G11" i="1"/>
  <c r="G56" i="1"/>
  <c r="G66" i="1"/>
  <c r="G10" i="1"/>
  <c r="G47" i="1"/>
  <c r="G9" i="1"/>
  <c r="G8" i="1"/>
  <c r="G37" i="1"/>
  <c r="G7" i="1"/>
  <c r="G25" i="1"/>
</calcChain>
</file>

<file path=xl/sharedStrings.xml><?xml version="1.0" encoding="utf-8"?>
<sst xmlns="http://schemas.openxmlformats.org/spreadsheetml/2006/main" count="1096" uniqueCount="72">
  <si>
    <t>unknown</t>
  </si>
  <si>
    <t>plastid</t>
  </si>
  <si>
    <t>Grand Total</t>
  </si>
  <si>
    <t>S1</t>
  </si>
  <si>
    <t>S2</t>
  </si>
  <si>
    <t>S3</t>
  </si>
  <si>
    <t>Genome proportion %</t>
  </si>
  <si>
    <t>SUMMARY</t>
  </si>
  <si>
    <t>Repeat</t>
  </si>
  <si>
    <t>Ty3/gypsy</t>
  </si>
  <si>
    <t>Ty1/copia</t>
  </si>
  <si>
    <t>DNA transp.</t>
  </si>
  <si>
    <t>rDNA</t>
  </si>
  <si>
    <t>Satellite</t>
  </si>
  <si>
    <t>cluster</t>
  </si>
  <si>
    <t>supercluster</t>
  </si>
  <si>
    <t>Allium cepa</t>
  </si>
  <si>
    <t>repeat annotation</t>
  </si>
  <si>
    <t>number of reads</t>
  </si>
  <si>
    <t>All</t>
  </si>
  <si>
    <t>Other</t>
  </si>
  <si>
    <t>All/repeat/mobile_element/Class_I/LTR/Ty3_gypsy/non-chromovirus/OTA/Ogre_Tat/TatV</t>
  </si>
  <si>
    <t>All/repeat/mobile_element/Class_I/LTR/Ty3_gypsy/chromovirus/Tekay</t>
  </si>
  <si>
    <t>All/repeat/satellite</t>
  </si>
  <si>
    <t>Putative satellite (low confidence)</t>
  </si>
  <si>
    <t>All/repeat/mobile_element/Class_I/LTR/Ty3_gypsy/chromovirus/CRM</t>
  </si>
  <si>
    <t>All/repeat/mobile_element/Class_I/LTR/Ty1_copia/SIRE</t>
  </si>
  <si>
    <t>Putative satellite (high confidence)</t>
  </si>
  <si>
    <t>All/repeat/mobile_element/Class_II/Subclass_1/TIR/EnSpm_CACTA</t>
  </si>
  <si>
    <t>All/repeat/mobile_element/Class_I/LTR/Ty1_copia/TAR</t>
  </si>
  <si>
    <t>All/repeat/rDNA/45S_rDNA</t>
  </si>
  <si>
    <t>All/organelle/plastid</t>
  </si>
  <si>
    <t>All/repeat/mobile_element/Class_I/LTR/Ty3_gypsy/non-chromovirus/OTA/Athila</t>
  </si>
  <si>
    <t>All/repeat/mobile_element/Class_I/LTR/Ty1_copia/Tork</t>
  </si>
  <si>
    <t>All/repeat/mobile_element/Class_I/LTR/Ty1_copia/Bianca</t>
  </si>
  <si>
    <t>All/repeat/mobile_element/Class_I/LTR/Ty1_copia/Ikeros</t>
  </si>
  <si>
    <t>All/repeat/rDNA/5S_rDNA</t>
  </si>
  <si>
    <t>tarean</t>
  </si>
  <si>
    <t>size (control)</t>
  </si>
  <si>
    <t>final annotation</t>
  </si>
  <si>
    <t>notes</t>
  </si>
  <si>
    <t>insertion site-like alignment in CL2contig276 etc.</t>
  </si>
  <si>
    <t>final supercluster</t>
  </si>
  <si>
    <t>Satellite, cluster consenzus unit size 356bp, ACSAT, GenBank X02572.1</t>
  </si>
  <si>
    <t>Satellite, cluster consenzus unit size 356bp, ACSAT, GenBank X02572.2</t>
  </si>
  <si>
    <t>Satellite, cluster consenzus unit size 750bp</t>
  </si>
  <si>
    <t>graph, pair completenes0.2064,alignment with unaligned ends, dotter</t>
  </si>
  <si>
    <t>SINE</t>
  </si>
  <si>
    <t>dotter, IS alignment</t>
  </si>
  <si>
    <t>alignemnt IS, dotter</t>
  </si>
  <si>
    <t>All/repeat/mobile_element/Class_I/SINE</t>
  </si>
  <si>
    <t xml:space="preserve"> - monomer length 2500nt</t>
  </si>
  <si>
    <t>All/repeat/mobile_element/Class_II/Subclass_1/TIR/MITE</t>
  </si>
  <si>
    <t>dotter, IS alignment, monomer 220</t>
  </si>
  <si>
    <t>size</t>
  </si>
  <si>
    <t>Analyzed sequences</t>
  </si>
  <si>
    <t>in CL</t>
  </si>
  <si>
    <t>singlets</t>
  </si>
  <si>
    <t>genome proportion</t>
  </si>
  <si>
    <t>genome proportion %</t>
  </si>
  <si>
    <t>cumulative sum of size in superclusters</t>
  </si>
  <si>
    <t>size of supercluster</t>
  </si>
  <si>
    <t>cumulative genome proportion</t>
  </si>
  <si>
    <t>Supercluster genome proportion</t>
  </si>
  <si>
    <t>Supercluster genome proportion %</t>
  </si>
  <si>
    <t>putative/All/repeat/mobile_element/Class_I/LTR/Ty3_gypsy/chromovirus/Tekay</t>
  </si>
  <si>
    <t>Unknown</t>
  </si>
  <si>
    <t>Low/single</t>
  </si>
  <si>
    <t>total genome proportion without plastids</t>
  </si>
  <si>
    <t>analyzed without plastid</t>
  </si>
  <si>
    <t>in CL without platmid</t>
  </si>
  <si>
    <t>Repeat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</si>
</sst>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/>
    <xf numFmtId="0" fontId="0" fillId="0" borderId="0" xfId="0" applyFont="1"/>
    <xf numFmtId="0" fontId="0" fillId="0" borderId="0" xfId="0" applyFill="1" applyBorder="1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0066FF"/>
      <color rgb="FF660066"/>
      <color rgb="FF9900FF"/>
      <color rgb="FFCC00CC"/>
      <color rgb="FF006600"/>
      <color rgb="FFFF6699"/>
      <color rgb="FFEF4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2800"/>
              <a:t>Genome P</a:t>
            </a:r>
            <a:r>
              <a:rPr lang="en-US" sz="2800"/>
              <a:t>roportion %</a:t>
            </a:r>
            <a:r>
              <a:rPr lang="cs-CZ" sz="2800"/>
              <a:t> in </a:t>
            </a:r>
            <a:r>
              <a:rPr lang="cs-CZ" sz="2800" i="1"/>
              <a:t>A. cepa</a:t>
            </a:r>
            <a:endParaRPr lang="en-US" sz="2800" i="1"/>
          </a:p>
        </c:rich>
      </c:tx>
      <c:layout>
        <c:manualLayout>
          <c:xMode val="edge"/>
          <c:yMode val="edge"/>
          <c:x val="3.9565878840731004E-2"/>
          <c:y val="1.483129576243020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'Pie of repeats'!$B$3</c:f>
              <c:strCache>
                <c:ptCount val="1"/>
                <c:pt idx="0">
                  <c:v>Genome proportion %</c:v>
                </c:pt>
              </c:strCache>
            </c:strRef>
          </c:tx>
          <c:dPt>
            <c:idx val="0"/>
            <c:bubble3D val="0"/>
            <c:spPr>
              <a:solidFill>
                <a:srgbClr val="EF4611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FF00"/>
              </a:solidFill>
            </c:spPr>
          </c:dPt>
          <c:dPt>
            <c:idx val="3"/>
            <c:bubble3D val="0"/>
            <c:spPr>
              <a:solidFill>
                <a:srgbClr val="FF6699"/>
              </a:solidFill>
            </c:spPr>
          </c:dPt>
          <c:dPt>
            <c:idx val="4"/>
            <c:bubble3D val="0"/>
            <c:spPr>
              <a:solidFill>
                <a:srgbClr val="0066FF"/>
              </a:solidFill>
            </c:spPr>
          </c:dPt>
          <c:dPt>
            <c:idx val="5"/>
            <c:bubble3D val="0"/>
            <c:spPr>
              <a:solidFill>
                <a:srgbClr val="006600"/>
              </a:solidFill>
            </c:spPr>
          </c:dPt>
          <c:dPt>
            <c:idx val="6"/>
            <c:bubble3D val="0"/>
            <c:spPr>
              <a:solidFill>
                <a:srgbClr val="660066"/>
              </a:solidFill>
            </c:spPr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8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'Pie of repeats'!$A$4:$A$11</c:f>
              <c:strCache>
                <c:ptCount val="8"/>
                <c:pt idx="0">
                  <c:v>Ty3/gypsy</c:v>
                </c:pt>
                <c:pt idx="1">
                  <c:v>Ty1/copia</c:v>
                </c:pt>
                <c:pt idx="2">
                  <c:v>SINE</c:v>
                </c:pt>
                <c:pt idx="3">
                  <c:v>DNA transp.</c:v>
                </c:pt>
                <c:pt idx="4">
                  <c:v>rDNA</c:v>
                </c:pt>
                <c:pt idx="5">
                  <c:v>Satellite</c:v>
                </c:pt>
                <c:pt idx="6">
                  <c:v>Unknown</c:v>
                </c:pt>
                <c:pt idx="7">
                  <c:v>Low/single</c:v>
                </c:pt>
              </c:strCache>
            </c:strRef>
          </c:cat>
          <c:val>
            <c:numRef>
              <c:f>'Pie of repeats'!$B$4:$B$11</c:f>
              <c:numCache>
                <c:formatCode>General</c:formatCode>
                <c:ptCount val="8"/>
                <c:pt idx="0">
                  <c:v>35.268099518456246</c:v>
                </c:pt>
                <c:pt idx="1">
                  <c:v>4.3307055231839815</c:v>
                </c:pt>
                <c:pt idx="2">
                  <c:v>5.9871913075901825E-2</c:v>
                </c:pt>
                <c:pt idx="3">
                  <c:v>5.066084952576308E-2</c:v>
                </c:pt>
                <c:pt idx="4">
                  <c:v>0.38101918646823901</c:v>
                </c:pt>
                <c:pt idx="5">
                  <c:v>1.6422263494872362</c:v>
                </c:pt>
                <c:pt idx="6">
                  <c:v>18.379348795520571</c:v>
                </c:pt>
                <c:pt idx="7">
                  <c:v>39.888067864282064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3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2</xdr:row>
      <xdr:rowOff>19051</xdr:rowOff>
    </xdr:from>
    <xdr:to>
      <xdr:col>23</xdr:col>
      <xdr:colOff>38100</xdr:colOff>
      <xdr:row>47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ratislav Peska" refreshedDate="43434.725811805554" createdVersion="4" refreshedVersion="4" minRefreshableVersion="3" recordCount="112">
  <cacheSource type="worksheet">
    <worksheetSource ref="C1:Q113" sheet="SC annotation and genome prop."/>
  </cacheSource>
  <cacheFields count="15">
    <cacheField name="final supercluster" numFmtId="0">
      <sharedItems containsSemiMixedTypes="0" containsString="0" containsNumber="1" containsInteger="1" minValue="1" maxValue="165"/>
    </cacheField>
    <cacheField name="S1" numFmtId="0">
      <sharedItems containsSemiMixedTypes="0" containsString="0" containsNumber="1" containsInteger="1" minValue="0" maxValue="2321"/>
    </cacheField>
    <cacheField name="S2" numFmtId="0">
      <sharedItems containsSemiMixedTypes="0" containsString="0" containsNumber="1" containsInteger="1" minValue="25" maxValue="2306"/>
    </cacheField>
    <cacheField name="S3" numFmtId="0">
      <sharedItems containsSemiMixedTypes="0" containsString="0" containsNumber="1" containsInteger="1" minValue="0" maxValue="2517"/>
    </cacheField>
    <cacheField name="size" numFmtId="0">
      <sharedItems containsSemiMixedTypes="0" containsString="0" containsNumber="1" containsInteger="1" minValue="113" maxValue="7144"/>
    </cacheField>
    <cacheField name="size (control)" numFmtId="0">
      <sharedItems containsSemiMixedTypes="0" containsString="0" containsNumber="1" containsInteger="1" minValue="113" maxValue="7144"/>
    </cacheField>
    <cacheField name="genome proportion" numFmtId="0">
      <sharedItems containsSemiMixedTypes="0" containsString="0" containsNumber="1" minValue="1.0008174818900749E-4" maxValue="6.327292115595305E-3"/>
    </cacheField>
    <cacheField name="repeat annotation" numFmtId="0">
      <sharedItems/>
    </cacheField>
    <cacheField name="tarean" numFmtId="0">
      <sharedItems/>
    </cacheField>
    <cacheField name="notes" numFmtId="0">
      <sharedItems containsBlank="1"/>
    </cacheField>
    <cacheField name="final annotation" numFmtId="0">
      <sharedItems count="17">
        <s v="putative/All/repeat/mobile_element/Class_I/LTR/Ty3_gypsy/chromovirus/Tekay"/>
        <s v="All/repeat/mobile_element/Class_I/LTR/Ty3_gypsy/chromovirus/Tekay"/>
        <s v="All/repeat/mobile_element/Class_I/LTR/Ty3_gypsy/non-chromovirus/OTA/Ogre_Tat/TatV"/>
        <s v="All/repeat/mobile_element/Class_I/LTR/Ty1_copia/SIRE"/>
        <s v="All/repeat/satellite"/>
        <s v="All/repeat/mobile_element/Class_I/LTR/Ty3_gypsy/chromovirus/CRM"/>
        <s v="unknown"/>
        <s v="All/repeat/rDNA/45S_rDNA"/>
        <s v="All/repeat/mobile_element/Class_I/LTR/Ty1_copia/TAR"/>
        <s v="All/repeat/mobile_element/Class_I/LTR/Ty3_gypsy/non-chromovirus/OTA/Athila"/>
        <s v="All/repeat/mobile_element/Class_I/SINE"/>
        <s v="All/repeat/mobile_element/Class_I/LTR/Ty1_copia/Tork"/>
        <s v="All/repeat/mobile_element/Class_II/Subclass_1/TIR/MITE"/>
        <s v="All/repeat/mobile_element/Class_I/LTR/Ty1_copia/Bianca"/>
        <s v="All/repeat/mobile_element/Class_II/Subclass_1/TIR/EnSpm_CACTA"/>
        <s v="All/repeat/mobile_element/Class_I/LTR/Ty1_copia/Ikeros"/>
        <s v="All/repeat/rDNA/5S_rDNA"/>
      </sharedItems>
    </cacheField>
    <cacheField name="cumulative sum of size in superclusters" numFmtId="0">
      <sharedItems containsSemiMixedTypes="0" containsString="0" containsNumber="1" containsInteger="1" minValue="113" maxValue="172000"/>
    </cacheField>
    <cacheField name="size of supercluster" numFmtId="0">
      <sharedItems containsSemiMixedTypes="0" containsString="0" containsNumber="1" containsInteger="1" minValue="113" maxValue="172000"/>
    </cacheField>
    <cacheField name="Supercluster genome proportion" numFmtId="0">
      <sharedItems containsSemiMixedTypes="0" containsString="0" containsNumber="1" minValue="1.0008174818900749E-4" maxValue="0.15233682025229464"/>
    </cacheField>
    <cacheField name="Supercluster genome proportion %" numFmtId="0">
      <sharedItems containsSemiMixedTypes="0" containsString="0" containsNumber="1" minValue="1.0008174818900749E-2" maxValue="15.2336820252294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">
  <r>
    <n v="1"/>
    <n v="152"/>
    <n v="124"/>
    <n v="140"/>
    <n v="416"/>
    <n v="416"/>
    <n v="3.6844254200554967E-4"/>
    <s v="All"/>
    <s v="Other"/>
    <m/>
    <x v="0"/>
    <n v="172000"/>
    <n v="172000"/>
    <n v="0.15233682025229464"/>
    <n v="15.233682025229465"/>
  </r>
  <r>
    <n v="2"/>
    <n v="270"/>
    <n v="237"/>
    <n v="191"/>
    <n v="698"/>
    <n v="698"/>
    <n v="6.1820407288431167E-4"/>
    <s v="All/repeat/mobile_element/Class_I/LTR/Ty3_gypsy/chromovirus/Tekay"/>
    <s v="Other"/>
    <m/>
    <x v="1"/>
    <n v="94489"/>
    <n v="94489"/>
    <n v="8.3686940748948002E-2"/>
    <n v="8.3686940748948011"/>
  </r>
  <r>
    <n v="4"/>
    <n v="1300"/>
    <n v="1266"/>
    <n v="1317"/>
    <n v="3883"/>
    <n v="3883"/>
    <n v="3.4390922851143015E-3"/>
    <s v="All/repeat/mobile_element/Class_I/LTR/Ty3_gypsy/chromovirus/Tekay"/>
    <s v="Other"/>
    <m/>
    <x v="1"/>
    <n v="48538"/>
    <n v="48538"/>
    <n v="4.2989096403522525E-2"/>
    <n v="4.2989096403522522"/>
  </r>
  <r>
    <n v="5"/>
    <n v="1048"/>
    <n v="1038"/>
    <n v="1081"/>
    <n v="3167"/>
    <n v="3167"/>
    <n v="2.8049459868547495E-3"/>
    <s v="All/repeat/mobile_element/Class_I/LTR/Ty3_gypsy/non-chromovirus/OTA/Ogre_Tat/TatV"/>
    <s v="Other"/>
    <m/>
    <x v="2"/>
    <n v="21575"/>
    <n v="21575"/>
    <n v="1.9108528470600322E-2"/>
    <n v="1.9108528470600321"/>
  </r>
  <r>
    <n v="7"/>
    <n v="327"/>
    <n v="358"/>
    <n v="354"/>
    <n v="1039"/>
    <n v="1039"/>
    <n v="9.2022067582636083E-4"/>
    <s v="All/repeat/mobile_element/Class_I/LTR/Ty1_copia/SIRE"/>
    <s v="Other"/>
    <m/>
    <x v="3"/>
    <n v="20921"/>
    <n v="20921"/>
    <n v="1.8529294281966598E-2"/>
    <n v="1.8529294281966597"/>
  </r>
  <r>
    <n v="8"/>
    <n v="2321"/>
    <n v="2306"/>
    <n v="2517"/>
    <n v="7144"/>
    <n v="7144"/>
    <n v="6.327292115595305E-3"/>
    <s v="All/repeat/satellite"/>
    <s v="Putative satellite (low confidence)"/>
    <s v="Satellite, cluster consenzus unit size 356bp, ACSAT, GenBank X02572.2"/>
    <x v="4"/>
    <n v="14836"/>
    <n v="14836"/>
    <n v="1.3139936425947921E-2"/>
    <n v="1.313993642594792"/>
  </r>
  <r>
    <n v="9"/>
    <n v="280"/>
    <n v="263"/>
    <n v="292"/>
    <n v="835"/>
    <n v="835"/>
    <n v="7.3954212157363933E-4"/>
    <s v="All/repeat/mobile_element/Class_I/LTR/Ty3_gypsy/non-chromovirus/OTA/Ogre_Tat/TatV"/>
    <s v="Other"/>
    <m/>
    <x v="2"/>
    <n v="25974"/>
    <n v="25974"/>
    <n v="2.3004631216471508E-2"/>
    <n v="2.3004631216471507"/>
  </r>
  <r>
    <n v="10"/>
    <n v="594"/>
    <n v="518"/>
    <n v="558"/>
    <n v="1670"/>
    <n v="1670"/>
    <n v="1.4790842431472787E-3"/>
    <s v="All/repeat/mobile_element/Class_I/LTR/Ty1_copia/SIRE"/>
    <s v="Other"/>
    <m/>
    <x v="3"/>
    <n v="12354"/>
    <n v="12354"/>
    <n v="1.094168068253981E-2"/>
    <n v="1.0941680682539809"/>
  </r>
  <r>
    <n v="12"/>
    <n v="1446"/>
    <n v="1262"/>
    <n v="1506"/>
    <n v="4214"/>
    <n v="4214"/>
    <n v="3.7322520961812172E-3"/>
    <s v="All/repeat/mobile_element/Class_I/LTR/Ty3_gypsy/chromovirus/Tekay"/>
    <s v="Other"/>
    <m/>
    <x v="1"/>
    <n v="9718"/>
    <n v="9718"/>
    <n v="8.6070303442546438E-3"/>
    <n v="0.86070303442546436"/>
  </r>
  <r>
    <n v="14"/>
    <n v="468"/>
    <n v="455"/>
    <n v="418"/>
    <n v="1341"/>
    <n v="1341"/>
    <n v="1.1876957904553896E-3"/>
    <s v="All/repeat/mobile_element/Class_I/LTR/Ty3_gypsy/chromovirus/CRM"/>
    <s v="Other"/>
    <m/>
    <x v="5"/>
    <n v="8278"/>
    <n v="8278"/>
    <n v="7.3316523142354329E-3"/>
    <n v="0.73316523142354328"/>
  </r>
  <r>
    <n v="15"/>
    <n v="2184"/>
    <n v="2147"/>
    <n v="2375"/>
    <n v="6706"/>
    <n v="6706"/>
    <n v="5.9393646314644614E-3"/>
    <s v="All/repeat/mobile_element/Class_I/LTR/Ty3_gypsy/chromovirus/Tekay"/>
    <s v="Other"/>
    <m/>
    <x v="1"/>
    <n v="6706"/>
    <n v="6706"/>
    <n v="5.9393646314644614E-3"/>
    <n v="0.5939364631464461"/>
  </r>
  <r>
    <n v="16"/>
    <n v="88"/>
    <n v="56"/>
    <n v="65"/>
    <n v="209"/>
    <n v="209"/>
    <n v="1.8510695019028817E-4"/>
    <s v="All"/>
    <s v="Other"/>
    <m/>
    <x v="6"/>
    <n v="8819"/>
    <n v="8819"/>
    <n v="7.810804754680151E-3"/>
    <n v="0.78108047546801507"/>
  </r>
  <r>
    <n v="18"/>
    <n v="67"/>
    <n v="65"/>
    <n v="76"/>
    <n v="208"/>
    <n v="208"/>
    <n v="1.8422127100277484E-4"/>
    <s v="All/repeat/mobile_element/Class_I/LTR/Ty1_copia/SIRE"/>
    <s v="Other"/>
    <m/>
    <x v="3"/>
    <n v="11600"/>
    <n v="11600"/>
    <n v="1.027387857515475E-2"/>
    <n v="1.0273878575154751"/>
  </r>
  <r>
    <n v="22"/>
    <n v="722"/>
    <n v="591"/>
    <n v="639"/>
    <n v="1952"/>
    <n v="1952"/>
    <n v="1.7288457740260406E-3"/>
    <s v="All/repeat/rDNA/45S_rDNA"/>
    <s v="Other"/>
    <m/>
    <x v="7"/>
    <n v="4179"/>
    <n v="4179"/>
    <n v="3.7012533246182497E-3"/>
    <n v="0.37012533246182494"/>
  </r>
  <r>
    <n v="24"/>
    <n v="628"/>
    <n v="504"/>
    <n v="538"/>
    <n v="1670"/>
    <n v="1670"/>
    <n v="1.4790842431472787E-3"/>
    <s v="All/repeat/mobile_element/Class_I/LTR/Ty3_gypsy/non-chromovirus/OTA/Ogre_Tat/TatV"/>
    <s v="Other"/>
    <m/>
    <x v="2"/>
    <n v="5711"/>
    <n v="5711"/>
    <n v="5.0581138398886876E-3"/>
    <n v="0.50581138398886871"/>
  </r>
  <r>
    <n v="25"/>
    <n v="1077"/>
    <n v="1003"/>
    <n v="1163"/>
    <n v="3243"/>
    <n v="3243"/>
    <n v="2.8722576051057633E-3"/>
    <s v="All/repeat/satellite"/>
    <s v="Putative satellite (high confidence)"/>
    <s v="Satellite, cluster consenzus unit size 750bp"/>
    <x v="4"/>
    <n v="3243"/>
    <n v="3243"/>
    <n v="2.8722576051057633E-3"/>
    <n v="0.2872257605105763"/>
  </r>
  <r>
    <n v="26"/>
    <n v="1024"/>
    <n v="989"/>
    <n v="1079"/>
    <n v="3092"/>
    <n v="3092"/>
    <n v="2.7385200477912488E-3"/>
    <s v="All/repeat/mobile_element/Class_II/Subclass_1/TIR/EnSpm_CACTA"/>
    <s v="Other"/>
    <m/>
    <x v="6"/>
    <n v="3092"/>
    <n v="3092"/>
    <n v="2.7385200477912488E-3"/>
    <n v="0.27385200477912486"/>
  </r>
  <r>
    <n v="27"/>
    <n v="999"/>
    <n v="934"/>
    <n v="1056"/>
    <n v="2989"/>
    <n v="2989"/>
    <n v="2.6472950914773748E-3"/>
    <s v="All/repeat/mobile_element/Class_I/LTR/Ty3_gypsy/chromovirus/Tekay"/>
    <s v="Other"/>
    <m/>
    <x v="6"/>
    <n v="2989"/>
    <n v="2989"/>
    <n v="2.6472950914773748E-3"/>
    <n v="0.26472950914773746"/>
  </r>
  <r>
    <n v="30"/>
    <n v="926"/>
    <n v="890"/>
    <n v="827"/>
    <n v="2643"/>
    <n v="2643"/>
    <n v="2.3408500925977591E-3"/>
    <s v="All"/>
    <s v="Other"/>
    <m/>
    <x v="6"/>
    <n v="2643"/>
    <n v="2643"/>
    <n v="2.3408500925977591E-3"/>
    <n v="0.23408500925977591"/>
  </r>
  <r>
    <n v="32"/>
    <n v="880"/>
    <n v="740"/>
    <n v="752"/>
    <n v="2372"/>
    <n v="2372"/>
    <n v="2.1008310327816438E-3"/>
    <s v="All"/>
    <s v="Other"/>
    <m/>
    <x v="6"/>
    <n v="2372"/>
    <n v="2372"/>
    <n v="2.1008310327816438E-3"/>
    <n v="0.21008310327816437"/>
  </r>
  <r>
    <n v="33"/>
    <n v="672"/>
    <n v="776"/>
    <n v="798"/>
    <n v="2246"/>
    <n v="2246"/>
    <n v="1.989235455154963E-3"/>
    <s v="All/repeat/mobile_element/Class_I/LTR/Ty1_copia/TAR"/>
    <s v="Other"/>
    <m/>
    <x v="8"/>
    <n v="2246"/>
    <n v="2246"/>
    <n v="1.989235455154963E-3"/>
    <n v="0.19892354551549629"/>
  </r>
  <r>
    <n v="36"/>
    <n v="606"/>
    <n v="634"/>
    <n v="658"/>
    <n v="1898"/>
    <n v="1898"/>
    <n v="1.6810190979003204E-3"/>
    <s v="All/repeat/mobile_element/Class_I/LTR/Ty3_gypsy/chromovirus/Tekay"/>
    <s v="Other"/>
    <m/>
    <x v="1"/>
    <n v="1898"/>
    <n v="1898"/>
    <n v="1.6810190979003204E-3"/>
    <n v="0.16810190979003203"/>
  </r>
  <r>
    <n v="37"/>
    <n v="440"/>
    <n v="414"/>
    <n v="408"/>
    <n v="1262"/>
    <n v="1262"/>
    <n v="1.1177271346418357E-3"/>
    <s v="All"/>
    <s v="Other"/>
    <m/>
    <x v="6"/>
    <n v="2972"/>
    <n v="2972"/>
    <n v="2.6322385452896479E-3"/>
    <n v="0.2632238545289648"/>
  </r>
  <r>
    <n v="39"/>
    <n v="166"/>
    <n v="154"/>
    <n v="199"/>
    <n v="519"/>
    <n v="519"/>
    <n v="4.5966749831942373E-4"/>
    <s v="All"/>
    <s v="Other"/>
    <m/>
    <x v="6"/>
    <n v="1648"/>
    <n v="1648"/>
    <n v="1.4595993010219851E-3"/>
    <n v="0.14595993010219852"/>
  </r>
  <r>
    <n v="41"/>
    <n v="541"/>
    <n v="399"/>
    <n v="569"/>
    <n v="1509"/>
    <n v="1509"/>
    <n v="1.336489893957631E-3"/>
    <s v="All"/>
    <s v="Other"/>
    <m/>
    <x v="6"/>
    <n v="1509"/>
    <n v="1509"/>
    <n v="1.336489893957631E-3"/>
    <n v="0.13364898939576308"/>
  </r>
  <r>
    <n v="42"/>
    <n v="453"/>
    <n v="399"/>
    <n v="452"/>
    <n v="1304"/>
    <n v="1304"/>
    <n v="1.154925660517396E-3"/>
    <s v="All"/>
    <s v="Other"/>
    <m/>
    <x v="6"/>
    <n v="1304"/>
    <n v="1304"/>
    <n v="1.154925660517396E-3"/>
    <n v="0.1154925660517396"/>
  </r>
  <r>
    <n v="45"/>
    <n v="427"/>
    <n v="368"/>
    <n v="377"/>
    <n v="1172"/>
    <n v="1172"/>
    <n v="1.038016007765635E-3"/>
    <s v="All/repeat/mobile_element/Class_I/LTR/Ty3_gypsy/non-chromovirus/OTA/Athila"/>
    <s v="Other"/>
    <m/>
    <x v="9"/>
    <n v="1172"/>
    <n v="1172"/>
    <n v="1.038016007765635E-3"/>
    <n v="0.1038016007765635"/>
  </r>
  <r>
    <n v="48"/>
    <n v="333"/>
    <n v="308"/>
    <n v="323"/>
    <n v="964"/>
    <n v="964"/>
    <n v="8.5379473676286031E-4"/>
    <s v="All"/>
    <s v="Other"/>
    <m/>
    <x v="6"/>
    <n v="964"/>
    <n v="964"/>
    <n v="8.5379473676286031E-4"/>
    <n v="8.5379473676286025E-2"/>
  </r>
  <r>
    <n v="49"/>
    <n v="319"/>
    <n v="311"/>
    <n v="311"/>
    <n v="941"/>
    <n v="941"/>
    <n v="8.3342411545005342E-4"/>
    <s v="All"/>
    <s v="Other"/>
    <m/>
    <x v="6"/>
    <n v="941"/>
    <n v="941"/>
    <n v="8.3342411545005342E-4"/>
    <n v="8.3342411545005338E-2"/>
  </r>
  <r>
    <n v="53"/>
    <n v="279"/>
    <n v="287"/>
    <n v="295"/>
    <n v="861"/>
    <n v="861"/>
    <n v="7.625697804489862E-4"/>
    <s v="All"/>
    <s v="Other"/>
    <m/>
    <x v="6"/>
    <n v="861"/>
    <n v="861"/>
    <n v="7.625697804489862E-4"/>
    <n v="7.6256978044898616E-2"/>
  </r>
  <r>
    <n v="58"/>
    <n v="245"/>
    <n v="205"/>
    <n v="226"/>
    <n v="676"/>
    <n v="676"/>
    <n v="5.9871913075901825E-4"/>
    <s v="All"/>
    <s v="Other"/>
    <s v="graph, pair completenes0.2064,alignment with unaligned ends, dotter"/>
    <x v="10"/>
    <n v="676"/>
    <n v="676"/>
    <n v="5.9871913075901825E-4"/>
    <n v="5.9871913075901825E-2"/>
  </r>
  <r>
    <n v="59"/>
    <n v="239"/>
    <n v="204"/>
    <n v="224"/>
    <n v="667"/>
    <n v="667"/>
    <n v="5.907480180713981E-4"/>
    <s v="All/repeat/mobile_element/Class_I/LTR/Ty1_copia/TAR"/>
    <s v="Other"/>
    <m/>
    <x v="8"/>
    <n v="667"/>
    <n v="667"/>
    <n v="5.907480180713981E-4"/>
    <n v="5.907480180713981E-2"/>
  </r>
  <r>
    <n v="60"/>
    <n v="218"/>
    <n v="208"/>
    <n v="210"/>
    <n v="636"/>
    <n v="636"/>
    <n v="5.6329196325848464E-4"/>
    <s v="All"/>
    <s v="Other"/>
    <m/>
    <x v="6"/>
    <n v="636"/>
    <n v="636"/>
    <n v="5.6329196325848464E-4"/>
    <n v="5.6329196325848464E-2"/>
  </r>
  <r>
    <n v="61"/>
    <n v="212"/>
    <n v="211"/>
    <n v="200"/>
    <n v="623"/>
    <n v="623"/>
    <n v="5.5177813382081115E-4"/>
    <s v="All"/>
    <s v="Other"/>
    <m/>
    <x v="6"/>
    <n v="623"/>
    <n v="623"/>
    <n v="5.5177813382081115E-4"/>
    <n v="5.5177813382081116E-2"/>
  </r>
  <r>
    <n v="65"/>
    <n v="174"/>
    <n v="171"/>
    <n v="202"/>
    <n v="547"/>
    <n v="547"/>
    <n v="4.8446651556979727E-4"/>
    <s v="All"/>
    <s v="Other"/>
    <m/>
    <x v="6"/>
    <n v="547"/>
    <n v="547"/>
    <n v="4.8446651556979727E-4"/>
    <n v="4.8446651556979727E-2"/>
  </r>
  <r>
    <n v="67"/>
    <n v="140"/>
    <n v="183"/>
    <n v="191"/>
    <n v="514"/>
    <n v="514"/>
    <n v="4.5523910238185703E-4"/>
    <s v="All"/>
    <s v="Other"/>
    <m/>
    <x v="6"/>
    <n v="514"/>
    <n v="514"/>
    <n v="4.5523910238185703E-4"/>
    <n v="4.5523910238185701E-2"/>
  </r>
  <r>
    <n v="68"/>
    <n v="177"/>
    <n v="164"/>
    <n v="160"/>
    <n v="501"/>
    <n v="501"/>
    <n v="4.437252729441836E-4"/>
    <s v="All"/>
    <s v="Other"/>
    <m/>
    <x v="6"/>
    <n v="501"/>
    <n v="501"/>
    <n v="4.437252729441836E-4"/>
    <n v="4.437252729441836E-2"/>
  </r>
  <r>
    <n v="71"/>
    <n v="149"/>
    <n v="144"/>
    <n v="149"/>
    <n v="442"/>
    <n v="442"/>
    <n v="3.9147020088089654E-4"/>
    <s v="All"/>
    <s v="Other"/>
    <m/>
    <x v="6"/>
    <n v="442"/>
    <n v="442"/>
    <n v="3.9147020088089654E-4"/>
    <n v="3.9147020088089651E-2"/>
  </r>
  <r>
    <n v="72"/>
    <n v="108"/>
    <n v="108"/>
    <n v="133"/>
    <n v="349"/>
    <n v="349"/>
    <n v="3.0910203644215583E-4"/>
    <s v="All"/>
    <s v="Other"/>
    <m/>
    <x v="6"/>
    <n v="349"/>
    <n v="349"/>
    <n v="3.0910203644215583E-4"/>
    <n v="3.0910203644215584E-2"/>
  </r>
  <r>
    <n v="75"/>
    <n v="156"/>
    <n v="121"/>
    <n v="137"/>
    <n v="414"/>
    <n v="414"/>
    <n v="3.6667118363052301E-4"/>
    <s v="All"/>
    <s v="Other"/>
    <m/>
    <x v="6"/>
    <n v="414"/>
    <n v="414"/>
    <n v="3.6667118363052301E-4"/>
    <n v="3.6667118363052302E-2"/>
  </r>
  <r>
    <n v="77"/>
    <n v="113"/>
    <n v="134"/>
    <n v="140"/>
    <n v="387"/>
    <n v="387"/>
    <n v="3.4275784556766278E-4"/>
    <s v="All"/>
    <s v="Other"/>
    <m/>
    <x v="6"/>
    <n v="387"/>
    <n v="387"/>
    <n v="3.4275784556766278E-4"/>
    <n v="3.4275784556766276E-2"/>
  </r>
  <r>
    <n v="78"/>
    <n v="135"/>
    <n v="104"/>
    <n v="127"/>
    <n v="366"/>
    <n v="366"/>
    <n v="3.2415858262988266E-4"/>
    <s v="All"/>
    <s v="Other"/>
    <m/>
    <x v="6"/>
    <n v="366"/>
    <n v="366"/>
    <n v="3.2415858262988266E-4"/>
    <n v="3.2415858262988269E-2"/>
  </r>
  <r>
    <n v="80"/>
    <n v="108"/>
    <n v="118"/>
    <n v="126"/>
    <n v="352"/>
    <n v="352"/>
    <n v="3.1175907400469587E-4"/>
    <s v="All"/>
    <s v="Other"/>
    <m/>
    <x v="6"/>
    <n v="352"/>
    <n v="352"/>
    <n v="3.1175907400469587E-4"/>
    <n v="3.1175907400469587E-2"/>
  </r>
  <r>
    <n v="81"/>
    <n v="112"/>
    <n v="112"/>
    <n v="126"/>
    <n v="350"/>
    <n v="350"/>
    <n v="3.099877156296692E-4"/>
    <s v="All/repeat/mobile_element/Class_I/LTR/Ty3_gypsy/non-chromovirus/OTA/Athila"/>
    <s v="Other"/>
    <m/>
    <x v="9"/>
    <n v="350"/>
    <n v="350"/>
    <n v="3.099877156296692E-4"/>
    <n v="3.0998771562966921E-2"/>
  </r>
  <r>
    <n v="82"/>
    <n v="117"/>
    <n v="110"/>
    <n v="119"/>
    <n v="346"/>
    <n v="346"/>
    <n v="3.064449988796158E-4"/>
    <s v="All"/>
    <s v="Other"/>
    <m/>
    <x v="6"/>
    <n v="346"/>
    <n v="346"/>
    <n v="3.064449988796158E-4"/>
    <n v="3.0644499887961581E-2"/>
  </r>
  <r>
    <n v="83"/>
    <n v="125"/>
    <n v="116"/>
    <n v="104"/>
    <n v="345"/>
    <n v="345"/>
    <n v="3.055593196921025E-4"/>
    <s v="All"/>
    <s v="Other"/>
    <m/>
    <x v="6"/>
    <n v="345"/>
    <n v="345"/>
    <n v="3.055593196921025E-4"/>
    <n v="3.0555931969210248E-2"/>
  </r>
  <r>
    <n v="84"/>
    <n v="120"/>
    <n v="113"/>
    <n v="110"/>
    <n v="343"/>
    <n v="343"/>
    <n v="3.0378796131707583E-4"/>
    <s v="All"/>
    <s v="Other"/>
    <m/>
    <x v="6"/>
    <n v="343"/>
    <n v="343"/>
    <n v="3.0378796131707583E-4"/>
    <n v="3.0378796131707582E-2"/>
  </r>
  <r>
    <n v="85"/>
    <n v="107"/>
    <n v="92"/>
    <n v="119"/>
    <n v="318"/>
    <n v="318"/>
    <n v="2.8164598162924232E-4"/>
    <s v="All"/>
    <s v="Other"/>
    <m/>
    <x v="6"/>
    <n v="318"/>
    <n v="318"/>
    <n v="2.8164598162924232E-4"/>
    <n v="2.8164598162924232E-2"/>
  </r>
  <r>
    <n v="86"/>
    <n v="113"/>
    <n v="87"/>
    <n v="117"/>
    <n v="317"/>
    <n v="317"/>
    <n v="2.8076030244172896E-4"/>
    <s v="All/repeat/mobile_element/Class_I/LTR/Ty3_gypsy/chromovirus/Tekay"/>
    <s v="Other"/>
    <m/>
    <x v="1"/>
    <n v="317"/>
    <n v="317"/>
    <n v="2.8076030244172896E-4"/>
    <n v="2.8076030244172896E-2"/>
  </r>
  <r>
    <n v="87"/>
    <n v="91"/>
    <n v="116"/>
    <n v="102"/>
    <n v="309"/>
    <n v="309"/>
    <n v="2.7367486894162222E-4"/>
    <s v="All"/>
    <s v="Other"/>
    <m/>
    <x v="6"/>
    <n v="309"/>
    <n v="309"/>
    <n v="2.7367486894162222E-4"/>
    <n v="2.7367486894162223E-2"/>
  </r>
  <r>
    <n v="89"/>
    <n v="106"/>
    <n v="83"/>
    <n v="113"/>
    <n v="302"/>
    <n v="302"/>
    <n v="2.6747511462902885E-4"/>
    <s v="All"/>
    <s v="Other"/>
    <m/>
    <x v="6"/>
    <n v="302"/>
    <n v="302"/>
    <n v="2.6747511462902885E-4"/>
    <n v="2.6747511462902884E-2"/>
  </r>
  <r>
    <n v="90"/>
    <n v="101"/>
    <n v="114"/>
    <n v="85"/>
    <n v="300"/>
    <n v="300"/>
    <n v="2.6570375625400218E-4"/>
    <s v="All/repeat/satellite"/>
    <s v="Putative satellite (low confidence)"/>
    <s v=" - monomer length 2500nt"/>
    <x v="4"/>
    <n v="300"/>
    <n v="300"/>
    <n v="2.6570375625400218E-4"/>
    <n v="2.6570375625400218E-2"/>
  </r>
  <r>
    <n v="91"/>
    <n v="98"/>
    <n v="99"/>
    <n v="100"/>
    <n v="297"/>
    <n v="297"/>
    <n v="2.6304671869146215E-4"/>
    <s v="All"/>
    <s v="Other"/>
    <m/>
    <x v="6"/>
    <n v="297"/>
    <n v="297"/>
    <n v="2.6304671869146215E-4"/>
    <n v="2.6304671869146215E-2"/>
  </r>
  <r>
    <n v="92"/>
    <n v="105"/>
    <n v="82"/>
    <n v="93"/>
    <n v="280"/>
    <n v="280"/>
    <n v="2.4799017250373538E-4"/>
    <s v="All/repeat/mobile_element/Class_I/LTR/Ty1_copia/Tork"/>
    <s v="Other"/>
    <m/>
    <x v="11"/>
    <n v="280"/>
    <n v="280"/>
    <n v="2.4799017250373538E-4"/>
    <n v="2.4799017250373537E-2"/>
  </r>
  <r>
    <n v="93"/>
    <n v="80"/>
    <n v="88"/>
    <n v="112"/>
    <n v="280"/>
    <n v="280"/>
    <n v="2.4799017250373538E-4"/>
    <s v="All"/>
    <s v="Other"/>
    <m/>
    <x v="6"/>
    <n v="280"/>
    <n v="280"/>
    <n v="2.4799017250373538E-4"/>
    <n v="2.4799017250373537E-2"/>
  </r>
  <r>
    <n v="94"/>
    <n v="104"/>
    <n v="60"/>
    <n v="95"/>
    <n v="259"/>
    <n v="259"/>
    <n v="2.2939090956595521E-4"/>
    <s v="All"/>
    <s v="Other"/>
    <m/>
    <x v="6"/>
    <n v="259"/>
    <n v="259"/>
    <n v="2.2939090956595521E-4"/>
    <n v="2.293909095659552E-2"/>
  </r>
  <r>
    <n v="95"/>
    <n v="83"/>
    <n v="80"/>
    <n v="87"/>
    <n v="250"/>
    <n v="250"/>
    <n v="2.2141979687833514E-4"/>
    <s v="All"/>
    <s v="Other"/>
    <m/>
    <x v="6"/>
    <n v="250"/>
    <n v="250"/>
    <n v="2.2141979687833514E-4"/>
    <n v="2.2141979687833515E-2"/>
  </r>
  <r>
    <n v="96"/>
    <n v="81"/>
    <n v="77"/>
    <n v="91"/>
    <n v="249"/>
    <n v="249"/>
    <n v="2.2053411769082178E-4"/>
    <s v="All"/>
    <s v="Other"/>
    <m/>
    <x v="6"/>
    <n v="249"/>
    <n v="249"/>
    <n v="2.2053411769082178E-4"/>
    <n v="2.2053411769082178E-2"/>
  </r>
  <r>
    <n v="97"/>
    <n v="93"/>
    <n v="69"/>
    <n v="84"/>
    <n v="246"/>
    <n v="246"/>
    <n v="2.1787708012828178E-4"/>
    <s v="All/repeat/mobile_element/Class_I/LTR/Ty3_gypsy/chromovirus/Tekay"/>
    <s v="Other"/>
    <m/>
    <x v="1"/>
    <n v="246"/>
    <n v="246"/>
    <n v="2.1787708012828178E-4"/>
    <n v="2.1787708012828179E-2"/>
  </r>
  <r>
    <n v="98"/>
    <n v="94"/>
    <n v="63"/>
    <n v="83"/>
    <n v="240"/>
    <n v="240"/>
    <n v="2.1256300500320174E-4"/>
    <s v="All"/>
    <s v="Other"/>
    <m/>
    <x v="6"/>
    <n v="240"/>
    <n v="240"/>
    <n v="2.1256300500320174E-4"/>
    <n v="2.1256300500320173E-2"/>
  </r>
  <r>
    <n v="99"/>
    <n v="73"/>
    <n v="72"/>
    <n v="89"/>
    <n v="234"/>
    <n v="234"/>
    <n v="2.0724892987812168E-4"/>
    <s v="All"/>
    <s v="Other"/>
    <m/>
    <x v="6"/>
    <n v="234"/>
    <n v="234"/>
    <n v="2.0724892987812168E-4"/>
    <n v="2.0724892987812167E-2"/>
  </r>
  <r>
    <n v="100"/>
    <n v="79"/>
    <n v="86"/>
    <n v="69"/>
    <n v="234"/>
    <n v="234"/>
    <n v="2.0724892987812168E-4"/>
    <s v="All"/>
    <s v="Other"/>
    <m/>
    <x v="6"/>
    <n v="234"/>
    <n v="234"/>
    <n v="2.0724892987812168E-4"/>
    <n v="2.0724892987812167E-2"/>
  </r>
  <r>
    <n v="101"/>
    <n v="83"/>
    <n v="74"/>
    <n v="75"/>
    <n v="232"/>
    <n v="232"/>
    <n v="2.0547757150309501E-4"/>
    <s v="All"/>
    <s v="Other"/>
    <m/>
    <x v="6"/>
    <n v="232"/>
    <n v="232"/>
    <n v="2.0547757150309501E-4"/>
    <n v="2.0547757150309501E-2"/>
  </r>
  <r>
    <n v="102"/>
    <n v="63"/>
    <n v="64"/>
    <n v="93"/>
    <n v="220"/>
    <n v="220"/>
    <n v="1.9484942125293491E-4"/>
    <s v="All"/>
    <s v="Other"/>
    <m/>
    <x v="6"/>
    <n v="220"/>
    <n v="220"/>
    <n v="1.9484942125293491E-4"/>
    <n v="1.9484942125293492E-2"/>
  </r>
  <r>
    <n v="103"/>
    <n v="75"/>
    <n v="68"/>
    <n v="74"/>
    <n v="217"/>
    <n v="217"/>
    <n v="1.9219238369039491E-4"/>
    <s v="All"/>
    <s v="Other"/>
    <m/>
    <x v="6"/>
    <n v="217"/>
    <n v="217"/>
    <n v="1.9219238369039491E-4"/>
    <n v="1.921923836903949E-2"/>
  </r>
  <r>
    <n v="104"/>
    <n v="62"/>
    <n v="66"/>
    <n v="88"/>
    <n v="216"/>
    <n v="216"/>
    <n v="1.9130670450288157E-4"/>
    <s v="All"/>
    <s v="Other"/>
    <s v="dotter, IS alignment"/>
    <x v="12"/>
    <n v="216"/>
    <n v="216"/>
    <n v="1.9130670450288157E-4"/>
    <n v="1.9130670450288156E-2"/>
  </r>
  <r>
    <n v="106"/>
    <n v="73"/>
    <n v="76"/>
    <n v="65"/>
    <n v="214"/>
    <n v="214"/>
    <n v="1.8953534612785487E-4"/>
    <s v="All/repeat/mobile_element/Class_I/LTR/Ty1_copia/Bianca"/>
    <s v="Other"/>
    <m/>
    <x v="13"/>
    <n v="214"/>
    <n v="214"/>
    <n v="1.8953534612785487E-4"/>
    <n v="1.8953534612785487E-2"/>
  </r>
  <r>
    <n v="107"/>
    <n v="63"/>
    <n v="78"/>
    <n v="71"/>
    <n v="212"/>
    <n v="212"/>
    <n v="1.877639877528282E-4"/>
    <s v="All"/>
    <s v="Other"/>
    <m/>
    <x v="6"/>
    <n v="212"/>
    <n v="212"/>
    <n v="1.877639877528282E-4"/>
    <n v="1.877639877528282E-2"/>
  </r>
  <r>
    <n v="109"/>
    <n v="71"/>
    <n v="68"/>
    <n v="69"/>
    <n v="208"/>
    <n v="208"/>
    <n v="1.8422127100277484E-4"/>
    <s v="All/repeat/mobile_element/Class_I/LTR/Ty3_gypsy/chromovirus/Tekay"/>
    <s v="Other"/>
    <m/>
    <x v="1"/>
    <n v="208"/>
    <n v="208"/>
    <n v="1.8422127100277484E-4"/>
    <n v="1.8422127100277484E-2"/>
  </r>
  <r>
    <n v="111"/>
    <n v="73"/>
    <n v="89"/>
    <n v="41"/>
    <n v="203"/>
    <n v="203"/>
    <n v="1.7979287506520814E-4"/>
    <s v="All/repeat/mobile_element/Class_I/LTR/Ty1_copia/Tork"/>
    <s v="Other"/>
    <m/>
    <x v="11"/>
    <n v="203"/>
    <n v="203"/>
    <n v="1.7979287506520814E-4"/>
    <n v="1.7979287506520815E-2"/>
  </r>
  <r>
    <n v="112"/>
    <n v="55"/>
    <n v="65"/>
    <n v="82"/>
    <n v="202"/>
    <n v="202"/>
    <n v="1.789071958776948E-4"/>
    <s v="All"/>
    <s v="Other"/>
    <m/>
    <x v="6"/>
    <n v="202"/>
    <n v="202"/>
    <n v="1.789071958776948E-4"/>
    <n v="1.7890719587769482E-2"/>
  </r>
  <r>
    <n v="114"/>
    <n v="79"/>
    <n v="51"/>
    <n v="68"/>
    <n v="198"/>
    <n v="198"/>
    <n v="1.7536447912764143E-4"/>
    <s v="All"/>
    <s v="Other"/>
    <m/>
    <x v="6"/>
    <n v="198"/>
    <n v="198"/>
    <n v="1.7536447912764143E-4"/>
    <n v="1.7536447912764142E-2"/>
  </r>
  <r>
    <n v="115"/>
    <n v="59"/>
    <n v="69"/>
    <n v="70"/>
    <n v="198"/>
    <n v="198"/>
    <n v="1.7536447912764143E-4"/>
    <s v="All"/>
    <s v="Other"/>
    <m/>
    <x v="6"/>
    <n v="198"/>
    <n v="198"/>
    <n v="1.7536447912764143E-4"/>
    <n v="1.7536447912764142E-2"/>
  </r>
  <r>
    <n v="116"/>
    <n v="76"/>
    <n v="60"/>
    <n v="60"/>
    <n v="196"/>
    <n v="196"/>
    <n v="1.7359312075261474E-4"/>
    <s v="All/repeat/mobile_element/Class_II/Subclass_1/TIR/EnSpm_CACTA"/>
    <s v="Other"/>
    <m/>
    <x v="14"/>
    <n v="196"/>
    <n v="196"/>
    <n v="1.7359312075261474E-4"/>
    <n v="1.7359312075261472E-2"/>
  </r>
  <r>
    <n v="117"/>
    <n v="63"/>
    <n v="72"/>
    <n v="59"/>
    <n v="194"/>
    <n v="194"/>
    <n v="1.7182176237758807E-4"/>
    <s v="All/repeat/mobile_element/Class_I/LTR/Ty3_gypsy/chromovirus/Tekay"/>
    <s v="Other"/>
    <m/>
    <x v="1"/>
    <n v="194"/>
    <n v="194"/>
    <n v="1.7182176237758807E-4"/>
    <n v="1.7182176237758806E-2"/>
  </r>
  <r>
    <n v="118"/>
    <n v="69"/>
    <n v="55"/>
    <n v="70"/>
    <n v="194"/>
    <n v="194"/>
    <n v="1.7182176237758807E-4"/>
    <s v="All/repeat/mobile_element/Class_I/LTR/Ty3_gypsy/chromovirus/Tekay"/>
    <s v="Other"/>
    <m/>
    <x v="1"/>
    <n v="194"/>
    <n v="194"/>
    <n v="1.7182176237758807E-4"/>
    <n v="1.7182176237758806E-2"/>
  </r>
  <r>
    <n v="120"/>
    <n v="69"/>
    <n v="54"/>
    <n v="62"/>
    <n v="185"/>
    <n v="185"/>
    <n v="1.63850649689968E-4"/>
    <s v="All"/>
    <s v="Other"/>
    <m/>
    <x v="6"/>
    <n v="185"/>
    <n v="185"/>
    <n v="1.63850649689968E-4"/>
    <n v="1.6385064968996801E-2"/>
  </r>
  <r>
    <n v="122"/>
    <n v="70"/>
    <n v="47"/>
    <n v="67"/>
    <n v="184"/>
    <n v="184"/>
    <n v="1.6296497050245467E-4"/>
    <s v="All"/>
    <s v="Other"/>
    <m/>
    <x v="6"/>
    <n v="184"/>
    <n v="184"/>
    <n v="1.6296497050245467E-4"/>
    <n v="1.6296497050245468E-2"/>
  </r>
  <r>
    <n v="124"/>
    <n v="48"/>
    <n v="59"/>
    <n v="75"/>
    <n v="182"/>
    <n v="182"/>
    <n v="1.6119361212742797E-4"/>
    <s v="All"/>
    <s v="Other"/>
    <m/>
    <x v="6"/>
    <n v="182"/>
    <n v="182"/>
    <n v="1.6119361212742797E-4"/>
    <n v="1.6119361212742798E-2"/>
  </r>
  <r>
    <n v="125"/>
    <n v="88"/>
    <n v="39"/>
    <n v="53"/>
    <n v="180"/>
    <n v="180"/>
    <n v="1.594222537524013E-4"/>
    <s v="All"/>
    <s v="Other"/>
    <m/>
    <x v="6"/>
    <n v="180"/>
    <n v="180"/>
    <n v="1.594222537524013E-4"/>
    <n v="1.5942225375240131E-2"/>
  </r>
  <r>
    <n v="126"/>
    <n v="60"/>
    <n v="57"/>
    <n v="59"/>
    <n v="176"/>
    <n v="176"/>
    <n v="1.5587953700234793E-4"/>
    <s v="All"/>
    <s v="Other"/>
    <m/>
    <x v="6"/>
    <n v="176"/>
    <n v="176"/>
    <n v="1.5587953700234793E-4"/>
    <n v="1.5587953700234794E-2"/>
  </r>
  <r>
    <n v="127"/>
    <n v="56"/>
    <n v="52"/>
    <n v="66"/>
    <n v="174"/>
    <n v="174"/>
    <n v="1.5410817862732126E-4"/>
    <s v="All"/>
    <s v="Other"/>
    <m/>
    <x v="6"/>
    <n v="174"/>
    <n v="174"/>
    <n v="1.5410817862732126E-4"/>
    <n v="1.5410817862732126E-2"/>
  </r>
  <r>
    <n v="131"/>
    <n v="48"/>
    <n v="58"/>
    <n v="57"/>
    <n v="163"/>
    <n v="163"/>
    <n v="1.443657075646745E-4"/>
    <s v="All"/>
    <s v="Other"/>
    <s v="dotter, IS alignment, monomer 220"/>
    <x v="4"/>
    <n v="163"/>
    <n v="163"/>
    <n v="1.443657075646745E-4"/>
    <n v="1.443657075646745E-2"/>
  </r>
  <r>
    <n v="133"/>
    <n v="63"/>
    <n v="51"/>
    <n v="48"/>
    <n v="162"/>
    <n v="162"/>
    <n v="1.4348002837716116E-4"/>
    <s v="All"/>
    <s v="Other"/>
    <m/>
    <x v="6"/>
    <n v="162"/>
    <n v="162"/>
    <n v="1.4348002837716116E-4"/>
    <n v="1.4348002837716117E-2"/>
  </r>
  <r>
    <n v="134"/>
    <n v="40"/>
    <n v="60"/>
    <n v="61"/>
    <n v="161"/>
    <n v="161"/>
    <n v="1.4259434918964783E-4"/>
    <s v="All"/>
    <s v="Other"/>
    <m/>
    <x v="6"/>
    <n v="161"/>
    <n v="161"/>
    <n v="1.4259434918964783E-4"/>
    <n v="1.4259434918964782E-2"/>
  </r>
  <r>
    <n v="135"/>
    <n v="71"/>
    <n v="46"/>
    <n v="43"/>
    <n v="160"/>
    <n v="160"/>
    <n v="1.4170867000213449E-4"/>
    <s v="All"/>
    <s v="Other"/>
    <s v="alignemnt IS, dotter"/>
    <x v="12"/>
    <n v="160"/>
    <n v="160"/>
    <n v="1.4170867000213449E-4"/>
    <n v="1.4170867000213449E-2"/>
  </r>
  <r>
    <n v="136"/>
    <n v="55"/>
    <n v="45"/>
    <n v="59"/>
    <n v="159"/>
    <n v="159"/>
    <n v="1.4082299081462116E-4"/>
    <s v="All/repeat/mobile_element/Class_I/LTR/Ty3_gypsy/chromovirus/Tekay"/>
    <s v="Other"/>
    <m/>
    <x v="1"/>
    <n v="159"/>
    <n v="159"/>
    <n v="1.4082299081462116E-4"/>
    <n v="1.4082299081462116E-2"/>
  </r>
  <r>
    <n v="137"/>
    <n v="61"/>
    <n v="52"/>
    <n v="44"/>
    <n v="157"/>
    <n v="157"/>
    <n v="1.3905163243959446E-4"/>
    <s v="All/repeat/mobile_element/Class_I/LTR/Ty1_copia/Ikeros"/>
    <s v="Other"/>
    <m/>
    <x v="15"/>
    <n v="157"/>
    <n v="157"/>
    <n v="1.3905163243959446E-4"/>
    <n v="1.3905163243959446E-2"/>
  </r>
  <r>
    <n v="139"/>
    <n v="41"/>
    <n v="50"/>
    <n v="56"/>
    <n v="147"/>
    <n v="147"/>
    <n v="1.3019484056446106E-4"/>
    <s v="All"/>
    <s v="Other"/>
    <m/>
    <x v="6"/>
    <n v="147"/>
    <n v="147"/>
    <n v="1.3019484056446106E-4"/>
    <n v="1.3019484056446106E-2"/>
  </r>
  <r>
    <n v="140"/>
    <n v="41"/>
    <n v="46"/>
    <n v="56"/>
    <n v="143"/>
    <n v="143"/>
    <n v="1.2665212381440769E-4"/>
    <s v="All"/>
    <s v="Other"/>
    <m/>
    <x v="6"/>
    <n v="143"/>
    <n v="143"/>
    <n v="1.2665212381440769E-4"/>
    <n v="1.266521238144077E-2"/>
  </r>
  <r>
    <n v="141"/>
    <n v="0"/>
    <n v="140"/>
    <n v="0"/>
    <n v="140"/>
    <n v="140"/>
    <n v="1.2399508625186769E-4"/>
    <s v="All"/>
    <s v="Other"/>
    <m/>
    <x v="6"/>
    <n v="140"/>
    <n v="140"/>
    <n v="1.2399508625186769E-4"/>
    <n v="1.2399508625186769E-2"/>
  </r>
  <r>
    <n v="142"/>
    <n v="55"/>
    <n v="38"/>
    <n v="46"/>
    <n v="139"/>
    <n v="139"/>
    <n v="1.2310940706435433E-4"/>
    <s v="All"/>
    <s v="Other"/>
    <m/>
    <x v="6"/>
    <n v="139"/>
    <n v="139"/>
    <n v="1.2310940706435433E-4"/>
    <n v="1.2310940706435432E-2"/>
  </r>
  <r>
    <n v="143"/>
    <n v="52"/>
    <n v="42"/>
    <n v="44"/>
    <n v="138"/>
    <n v="138"/>
    <n v="1.2222372787684099E-4"/>
    <s v="All"/>
    <s v="Other"/>
    <m/>
    <x v="6"/>
    <n v="138"/>
    <n v="138"/>
    <n v="1.2222372787684099E-4"/>
    <n v="1.2222372787684099E-2"/>
  </r>
  <r>
    <n v="144"/>
    <n v="48"/>
    <n v="42"/>
    <n v="44"/>
    <n v="134"/>
    <n v="134"/>
    <n v="1.1868101112678763E-4"/>
    <s v="All"/>
    <s v="Other"/>
    <m/>
    <x v="6"/>
    <n v="134"/>
    <n v="134"/>
    <n v="1.1868101112678763E-4"/>
    <n v="1.1868101112678763E-2"/>
  </r>
  <r>
    <n v="145"/>
    <n v="46"/>
    <n v="35"/>
    <n v="53"/>
    <n v="134"/>
    <n v="134"/>
    <n v="1.1868101112678763E-4"/>
    <s v="All"/>
    <s v="Other"/>
    <m/>
    <x v="6"/>
    <n v="134"/>
    <n v="134"/>
    <n v="1.1868101112678763E-4"/>
    <n v="1.1868101112678763E-2"/>
  </r>
  <r>
    <n v="146"/>
    <n v="50"/>
    <n v="46"/>
    <n v="37"/>
    <n v="133"/>
    <n v="133"/>
    <n v="1.1779533193927429E-4"/>
    <s v="All"/>
    <s v="Other"/>
    <m/>
    <x v="6"/>
    <n v="133"/>
    <n v="133"/>
    <n v="1.1779533193927429E-4"/>
    <n v="1.177953319392743E-2"/>
  </r>
  <r>
    <n v="147"/>
    <n v="61"/>
    <n v="35"/>
    <n v="35"/>
    <n v="131"/>
    <n v="131"/>
    <n v="1.1602397356424761E-4"/>
    <s v="All/repeat/mobile_element/Class_I/LTR/Ty1_copia/TAR"/>
    <s v="Other"/>
    <m/>
    <x v="8"/>
    <n v="131"/>
    <n v="131"/>
    <n v="1.1602397356424761E-4"/>
    <n v="1.1602397356424762E-2"/>
  </r>
  <r>
    <n v="148"/>
    <n v="35"/>
    <n v="48"/>
    <n v="48"/>
    <n v="131"/>
    <n v="131"/>
    <n v="1.1602397356424761E-4"/>
    <s v="All/repeat/mobile_element/Class_I/LTR/Ty3_gypsy/chromovirus/Tekay"/>
    <s v="Other"/>
    <m/>
    <x v="1"/>
    <n v="131"/>
    <n v="131"/>
    <n v="1.1602397356424761E-4"/>
    <n v="1.1602397356424762E-2"/>
  </r>
  <r>
    <n v="149"/>
    <n v="44"/>
    <n v="35"/>
    <n v="48"/>
    <n v="127"/>
    <n v="127"/>
    <n v="1.1248125681419426E-4"/>
    <s v="All"/>
    <s v="Other"/>
    <m/>
    <x v="6"/>
    <n v="127"/>
    <n v="127"/>
    <n v="1.1248125681419426E-4"/>
    <n v="1.1248125681419426E-2"/>
  </r>
  <r>
    <n v="150"/>
    <n v="48"/>
    <n v="58"/>
    <n v="20"/>
    <n v="126"/>
    <n v="126"/>
    <n v="1.1159557762668091E-4"/>
    <s v="All"/>
    <s v="Other"/>
    <m/>
    <x v="6"/>
    <n v="126"/>
    <n v="126"/>
    <n v="1.1159557762668091E-4"/>
    <n v="1.1159557762668091E-2"/>
  </r>
  <r>
    <n v="152"/>
    <n v="44"/>
    <n v="32"/>
    <n v="48"/>
    <n v="124"/>
    <n v="124"/>
    <n v="1.0982421925165422E-4"/>
    <s v="All/repeat/mobile_element/Class_I/LTR/Ty1_copia/Tork"/>
    <s v="Other"/>
    <m/>
    <x v="11"/>
    <n v="124"/>
    <n v="124"/>
    <n v="1.0982421925165422E-4"/>
    <n v="1.0982421925165423E-2"/>
  </r>
  <r>
    <n v="153"/>
    <n v="34"/>
    <n v="53"/>
    <n v="36"/>
    <n v="123"/>
    <n v="123"/>
    <n v="1.0893854006414089E-4"/>
    <s v="All/repeat/rDNA/5S_rDNA"/>
    <s v="rDNA"/>
    <m/>
    <x v="16"/>
    <n v="123"/>
    <n v="123"/>
    <n v="1.0893854006414089E-4"/>
    <n v="1.0893854006414089E-2"/>
  </r>
  <r>
    <n v="154"/>
    <n v="40"/>
    <n v="45"/>
    <n v="38"/>
    <n v="123"/>
    <n v="123"/>
    <n v="1.0893854006414089E-4"/>
    <s v="All"/>
    <s v="Other"/>
    <m/>
    <x v="6"/>
    <n v="123"/>
    <n v="123"/>
    <n v="1.0893854006414089E-4"/>
    <n v="1.0893854006414089E-2"/>
  </r>
  <r>
    <n v="155"/>
    <n v="47"/>
    <n v="32"/>
    <n v="42"/>
    <n v="121"/>
    <n v="121"/>
    <n v="1.0716718168911421E-4"/>
    <s v="All"/>
    <s v="Other"/>
    <m/>
    <x v="6"/>
    <n v="121"/>
    <n v="121"/>
    <n v="1.0716718168911421E-4"/>
    <n v="1.0716718168911421E-2"/>
  </r>
  <r>
    <n v="156"/>
    <n v="43"/>
    <n v="49"/>
    <n v="28"/>
    <n v="120"/>
    <n v="120"/>
    <n v="1.0628150250160087E-4"/>
    <s v="All"/>
    <s v="Other"/>
    <m/>
    <x v="6"/>
    <n v="120"/>
    <n v="120"/>
    <n v="1.0628150250160087E-4"/>
    <n v="1.0628150250160086E-2"/>
  </r>
  <r>
    <n v="157"/>
    <n v="39"/>
    <n v="46"/>
    <n v="35"/>
    <n v="120"/>
    <n v="120"/>
    <n v="1.0628150250160087E-4"/>
    <s v="All"/>
    <s v="Other"/>
    <m/>
    <x v="6"/>
    <n v="120"/>
    <n v="120"/>
    <n v="1.0628150250160087E-4"/>
    <n v="1.0628150250160086E-2"/>
  </r>
  <r>
    <n v="160"/>
    <n v="46"/>
    <n v="25"/>
    <n v="46"/>
    <n v="117"/>
    <n v="117"/>
    <n v="1.0362446493906084E-4"/>
    <s v="All/repeat/mobile_element/Class_I/LTR/Ty3_gypsy/chromovirus/Tekay"/>
    <s v="Other"/>
    <m/>
    <x v="1"/>
    <n v="117"/>
    <n v="117"/>
    <n v="1.0362446493906084E-4"/>
    <n v="1.0362446493906084E-2"/>
  </r>
  <r>
    <n v="161"/>
    <n v="26"/>
    <n v="43"/>
    <n v="46"/>
    <n v="115"/>
    <n v="115"/>
    <n v="1.0185310656403416E-4"/>
    <s v="All/repeat/mobile_element/Class_I/LTR/Ty3_gypsy/chromovirus/Tekay"/>
    <s v="Other"/>
    <m/>
    <x v="1"/>
    <n v="115"/>
    <n v="115"/>
    <n v="1.0185310656403416E-4"/>
    <n v="1.0185310656403415E-2"/>
  </r>
  <r>
    <n v="162"/>
    <n v="41"/>
    <n v="36"/>
    <n v="37"/>
    <n v="114"/>
    <n v="114"/>
    <n v="1.0096742737652082E-4"/>
    <s v="All/repeat/mobile_element/Class_I/LTR/Ty3_gypsy/non-chromovirus/OTA/Ogre_Tat/TatV"/>
    <s v="Other"/>
    <m/>
    <x v="2"/>
    <n v="114"/>
    <n v="114"/>
    <n v="1.0096742737652082E-4"/>
    <n v="1.0096742737652082E-2"/>
  </r>
  <r>
    <n v="163"/>
    <n v="26"/>
    <n v="43"/>
    <n v="45"/>
    <n v="114"/>
    <n v="114"/>
    <n v="1.0096742737652082E-4"/>
    <s v="All"/>
    <s v="Other"/>
    <m/>
    <x v="6"/>
    <n v="114"/>
    <n v="114"/>
    <n v="1.0096742737652082E-4"/>
    <n v="1.0096742737652082E-2"/>
  </r>
  <r>
    <n v="164"/>
    <n v="48"/>
    <n v="33"/>
    <n v="33"/>
    <n v="114"/>
    <n v="114"/>
    <n v="1.0096742737652082E-4"/>
    <s v="All"/>
    <s v="Other"/>
    <m/>
    <x v="6"/>
    <n v="114"/>
    <n v="114"/>
    <n v="1.0096742737652082E-4"/>
    <n v="1.0096742737652082E-2"/>
  </r>
  <r>
    <n v="165"/>
    <n v="35"/>
    <n v="34"/>
    <n v="44"/>
    <n v="113"/>
    <n v="113"/>
    <n v="1.0008174818900749E-4"/>
    <s v="All"/>
    <s v="Other"/>
    <m/>
    <x v="6"/>
    <n v="113"/>
    <n v="113"/>
    <n v="1.0008174818900749E-4"/>
    <n v="1.0008174818900749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Repeat annotation">
  <location ref="S2:T20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10"/>
        <item x="13"/>
        <item x="15"/>
        <item x="3"/>
        <item x="8"/>
        <item x="11"/>
        <item x="5"/>
        <item x="1"/>
        <item x="0"/>
        <item x="9"/>
        <item x="2"/>
        <item x="14"/>
        <item x="12"/>
        <item x="7"/>
        <item x="16"/>
        <item x="4"/>
        <item x="6"/>
        <item t="default"/>
      </items>
    </pivotField>
    <pivotField showAll="0"/>
    <pivotField showAll="0"/>
    <pivotField showAll="0"/>
    <pivotField dataField="1" showAll="0"/>
  </pivotFields>
  <rowFields count="1">
    <field x="1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Genome proportion %" fld="14" baseField="0" baseItem="0"/>
  </dataFields>
  <formats count="2">
    <format dxfId="5">
      <pivotArea collapsedLevelsAreSubtotals="1" fieldPosition="0">
        <references count="1">
          <reference field="10" count="0"/>
        </references>
      </pivotArea>
    </format>
    <format dxfId="4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8"/>
  <sheetViews>
    <sheetView zoomScaleNormal="100" workbookViewId="0">
      <selection activeCell="B5" sqref="B5"/>
    </sheetView>
  </sheetViews>
  <sheetFormatPr defaultRowHeight="15" x14ac:dyDescent="0.25"/>
  <cols>
    <col min="1" max="1" width="9.140625" style="8"/>
    <col min="2" max="2" width="12.42578125" style="8" customWidth="1"/>
    <col min="3" max="3" width="17.85546875" style="8" customWidth="1"/>
    <col min="4" max="7" width="9.140625" style="8"/>
    <col min="8" max="9" width="13.28515625" style="8" customWidth="1"/>
    <col min="10" max="10" width="17.7109375" style="8" customWidth="1"/>
    <col min="11" max="12" width="9.140625" style="8"/>
    <col min="13" max="13" width="77.85546875" style="8" customWidth="1"/>
    <col min="14" max="16384" width="9.140625" style="8"/>
  </cols>
  <sheetData>
    <row r="1" spans="1:20" x14ac:dyDescent="0.25">
      <c r="A1" s="8" t="s">
        <v>55</v>
      </c>
      <c r="B1" s="8">
        <v>1135580</v>
      </c>
      <c r="C1" s="8" t="s">
        <v>1</v>
      </c>
      <c r="D1" s="8">
        <v>6503</v>
      </c>
      <c r="E1" s="8" t="s">
        <v>69</v>
      </c>
      <c r="F1" s="8">
        <f>B1-D1</f>
        <v>1129077</v>
      </c>
    </row>
    <row r="2" spans="1:20" customFormat="1" x14ac:dyDescent="0.25">
      <c r="A2" t="s">
        <v>56</v>
      </c>
      <c r="B2">
        <v>685213</v>
      </c>
      <c r="E2" t="s">
        <v>70</v>
      </c>
      <c r="F2">
        <f>B2-D1</f>
        <v>678710</v>
      </c>
    </row>
    <row r="3" spans="1:20" customFormat="1" ht="15.75" thickBot="1" x14ac:dyDescent="0.3">
      <c r="A3" t="s">
        <v>57</v>
      </c>
      <c r="B3">
        <v>450367</v>
      </c>
      <c r="E3" t="s">
        <v>59</v>
      </c>
      <c r="F3">
        <f>F2*100/F1</f>
        <v>60.111932135717936</v>
      </c>
    </row>
    <row r="4" spans="1:20" customFormat="1" ht="15.75" thickBot="1" x14ac:dyDescent="0.3">
      <c r="A4" t="s">
        <v>58</v>
      </c>
      <c r="B4">
        <f>B3/F1</f>
        <v>0.39888067864282062</v>
      </c>
      <c r="D4" s="14" t="s">
        <v>18</v>
      </c>
      <c r="E4" s="15"/>
      <c r="F4" s="16"/>
      <c r="G4" s="5"/>
      <c r="H4" s="5"/>
      <c r="I4" s="5"/>
      <c r="J4" s="5"/>
      <c r="K4" s="5"/>
      <c r="M4" s="5"/>
      <c r="N4" s="5"/>
      <c r="O4" s="5"/>
      <c r="P4" s="5"/>
      <c r="Q4" s="10"/>
      <c r="R4" s="7"/>
      <c r="S4" s="7"/>
      <c r="T4" s="7"/>
    </row>
    <row r="5" spans="1:20" customFormat="1" x14ac:dyDescent="0.25">
      <c r="D5" s="13" t="s">
        <v>16</v>
      </c>
      <c r="E5" s="13"/>
      <c r="F5" s="13"/>
      <c r="G5" s="6"/>
      <c r="H5" s="6"/>
      <c r="I5" s="6"/>
      <c r="J5" s="6"/>
      <c r="K5" s="4"/>
      <c r="M5" s="4"/>
      <c r="N5" s="7"/>
      <c r="O5" s="7"/>
      <c r="P5" s="7"/>
      <c r="Q5" s="6"/>
      <c r="R5" s="6"/>
      <c r="S5" s="6"/>
      <c r="T5" s="7"/>
    </row>
    <row r="6" spans="1:20" s="9" customFormat="1" x14ac:dyDescent="0.25">
      <c r="A6" s="9" t="s">
        <v>14</v>
      </c>
      <c r="B6" s="9" t="s">
        <v>15</v>
      </c>
      <c r="C6" s="9" t="s">
        <v>42</v>
      </c>
      <c r="D6" s="9" t="s">
        <v>3</v>
      </c>
      <c r="E6" s="9" t="s">
        <v>4</v>
      </c>
      <c r="F6" s="9" t="s">
        <v>5</v>
      </c>
      <c r="G6" s="9" t="s">
        <v>54</v>
      </c>
      <c r="H6" s="9" t="s">
        <v>38</v>
      </c>
      <c r="I6" s="9" t="s">
        <v>58</v>
      </c>
      <c r="J6" s="9" t="s">
        <v>17</v>
      </c>
      <c r="K6" s="9" t="s">
        <v>37</v>
      </c>
      <c r="L6" s="9" t="s">
        <v>40</v>
      </c>
      <c r="M6" s="9" t="s">
        <v>39</v>
      </c>
      <c r="N6" s="9" t="s">
        <v>60</v>
      </c>
      <c r="O6" s="9" t="s">
        <v>61</v>
      </c>
      <c r="P6" s="9" t="s">
        <v>62</v>
      </c>
    </row>
    <row r="7" spans="1:20" customFormat="1" x14ac:dyDescent="0.25">
      <c r="A7">
        <v>2</v>
      </c>
      <c r="B7">
        <v>1</v>
      </c>
      <c r="C7">
        <v>1</v>
      </c>
      <c r="D7">
        <v>4250</v>
      </c>
      <c r="E7">
        <v>4011</v>
      </c>
      <c r="F7">
        <v>4207</v>
      </c>
      <c r="G7">
        <f t="shared" ref="G7:G70" si="0">D7+E7+F7</f>
        <v>12468</v>
      </c>
      <c r="H7">
        <v>12468</v>
      </c>
      <c r="I7">
        <f>H7/$F$1</f>
        <v>1.104264810991633E-2</v>
      </c>
      <c r="J7" t="s">
        <v>19</v>
      </c>
      <c r="K7" t="s">
        <v>20</v>
      </c>
      <c r="L7" t="s">
        <v>41</v>
      </c>
      <c r="M7" t="s">
        <v>65</v>
      </c>
      <c r="N7" s="8">
        <f>IF(C7=C6,H7+N6,H7)</f>
        <v>12468</v>
      </c>
      <c r="P7" s="8">
        <f>IF(C7=C6,I7+P6,I7)</f>
        <v>1.104264810991633E-2</v>
      </c>
    </row>
    <row r="8" spans="1:20" customFormat="1" x14ac:dyDescent="0.25">
      <c r="A8">
        <v>4</v>
      </c>
      <c r="B8">
        <v>1</v>
      </c>
      <c r="C8">
        <v>1</v>
      </c>
      <c r="D8">
        <v>4026</v>
      </c>
      <c r="E8">
        <v>3812</v>
      </c>
      <c r="F8">
        <v>3986</v>
      </c>
      <c r="G8">
        <f t="shared" si="0"/>
        <v>11824</v>
      </c>
      <c r="H8">
        <v>11824</v>
      </c>
      <c r="I8">
        <f t="shared" ref="I8:I71" si="1">H8/$F$1</f>
        <v>1.0472270713157738E-2</v>
      </c>
      <c r="J8" t="s">
        <v>19</v>
      </c>
      <c r="K8" t="s">
        <v>20</v>
      </c>
      <c r="M8" t="s">
        <v>65</v>
      </c>
      <c r="N8" s="8">
        <f t="shared" ref="N8:N71" si="2">IF(C8=C7,H8+N7,H8)</f>
        <v>24292</v>
      </c>
      <c r="P8" s="8">
        <f t="shared" ref="P8:P71" si="3">IF(C8=C7,I8+P7,I8)</f>
        <v>2.1514918823074068E-2</v>
      </c>
    </row>
    <row r="9" spans="1:20" customFormat="1" x14ac:dyDescent="0.25">
      <c r="A9">
        <v>5</v>
      </c>
      <c r="B9">
        <v>1</v>
      </c>
      <c r="C9">
        <v>1</v>
      </c>
      <c r="D9">
        <v>3789</v>
      </c>
      <c r="E9">
        <v>3619</v>
      </c>
      <c r="F9">
        <v>3721</v>
      </c>
      <c r="G9">
        <f t="shared" si="0"/>
        <v>11129</v>
      </c>
      <c r="H9">
        <v>11129</v>
      </c>
      <c r="I9">
        <f t="shared" si="1"/>
        <v>9.8567236778359674E-3</v>
      </c>
      <c r="J9" t="s">
        <v>19</v>
      </c>
      <c r="K9" t="s">
        <v>20</v>
      </c>
      <c r="M9" t="s">
        <v>65</v>
      </c>
      <c r="N9" s="8">
        <f t="shared" si="2"/>
        <v>35421</v>
      </c>
      <c r="P9" s="8">
        <f t="shared" si="3"/>
        <v>3.1371642500910034E-2</v>
      </c>
    </row>
    <row r="10" spans="1:20" customFormat="1" x14ac:dyDescent="0.25">
      <c r="A10">
        <v>7</v>
      </c>
      <c r="B10">
        <v>1</v>
      </c>
      <c r="C10">
        <v>1</v>
      </c>
      <c r="D10">
        <v>3405</v>
      </c>
      <c r="E10">
        <v>3330</v>
      </c>
      <c r="F10">
        <v>3487</v>
      </c>
      <c r="G10">
        <f t="shared" si="0"/>
        <v>10222</v>
      </c>
      <c r="H10">
        <v>10222</v>
      </c>
      <c r="I10">
        <f t="shared" si="1"/>
        <v>9.0534126547613669E-3</v>
      </c>
      <c r="J10" t="s">
        <v>19</v>
      </c>
      <c r="K10" t="s">
        <v>20</v>
      </c>
      <c r="M10" t="s">
        <v>65</v>
      </c>
      <c r="N10" s="8">
        <f t="shared" si="2"/>
        <v>45643</v>
      </c>
      <c r="P10" s="8">
        <f t="shared" si="3"/>
        <v>4.0425055155671401E-2</v>
      </c>
    </row>
    <row r="11" spans="1:20" customFormat="1" x14ac:dyDescent="0.25">
      <c r="A11">
        <v>10</v>
      </c>
      <c r="B11">
        <v>1</v>
      </c>
      <c r="C11">
        <v>1</v>
      </c>
      <c r="D11">
        <v>3156</v>
      </c>
      <c r="E11">
        <v>2861</v>
      </c>
      <c r="F11">
        <v>3026</v>
      </c>
      <c r="G11">
        <f t="shared" si="0"/>
        <v>9043</v>
      </c>
      <c r="H11">
        <v>9043</v>
      </c>
      <c r="I11">
        <f t="shared" si="1"/>
        <v>8.0091968926831389E-3</v>
      </c>
      <c r="J11" t="s">
        <v>19</v>
      </c>
      <c r="K11" t="s">
        <v>20</v>
      </c>
      <c r="M11" t="s">
        <v>65</v>
      </c>
      <c r="N11" s="8">
        <f t="shared" si="2"/>
        <v>54686</v>
      </c>
      <c r="P11" s="8">
        <f t="shared" si="3"/>
        <v>4.843425204835454E-2</v>
      </c>
    </row>
    <row r="12" spans="1:20" customFormat="1" x14ac:dyDescent="0.25">
      <c r="A12">
        <v>12</v>
      </c>
      <c r="B12">
        <v>1</v>
      </c>
      <c r="C12">
        <v>1</v>
      </c>
      <c r="D12">
        <v>2710</v>
      </c>
      <c r="E12">
        <v>2596</v>
      </c>
      <c r="F12">
        <v>2862</v>
      </c>
      <c r="G12">
        <f t="shared" si="0"/>
        <v>8168</v>
      </c>
      <c r="H12">
        <v>8168</v>
      </c>
      <c r="I12">
        <f t="shared" si="1"/>
        <v>7.234227603608966E-3</v>
      </c>
      <c r="J12" t="s">
        <v>19</v>
      </c>
      <c r="K12" t="s">
        <v>20</v>
      </c>
      <c r="M12" t="s">
        <v>65</v>
      </c>
      <c r="N12" s="8">
        <f t="shared" si="2"/>
        <v>62854</v>
      </c>
      <c r="P12" s="8">
        <f t="shared" si="3"/>
        <v>5.5668479651963504E-2</v>
      </c>
    </row>
    <row r="13" spans="1:20" customFormat="1" x14ac:dyDescent="0.25">
      <c r="A13">
        <v>18</v>
      </c>
      <c r="B13">
        <v>1</v>
      </c>
      <c r="C13">
        <v>1</v>
      </c>
      <c r="D13">
        <v>2484</v>
      </c>
      <c r="E13">
        <v>2384</v>
      </c>
      <c r="F13">
        <v>2486</v>
      </c>
      <c r="G13">
        <f t="shared" si="0"/>
        <v>7354</v>
      </c>
      <c r="H13">
        <v>7354</v>
      </c>
      <c r="I13">
        <f t="shared" si="1"/>
        <v>6.513284744973106E-3</v>
      </c>
      <c r="J13" t="s">
        <v>19</v>
      </c>
      <c r="K13" t="s">
        <v>20</v>
      </c>
      <c r="M13" t="s">
        <v>65</v>
      </c>
      <c r="N13" s="8">
        <f t="shared" si="2"/>
        <v>70208</v>
      </c>
      <c r="P13" s="8">
        <f t="shared" si="3"/>
        <v>6.2181764396936609E-2</v>
      </c>
    </row>
    <row r="14" spans="1:20" customFormat="1" x14ac:dyDescent="0.25">
      <c r="A14">
        <v>26</v>
      </c>
      <c r="B14">
        <v>1</v>
      </c>
      <c r="C14">
        <v>1</v>
      </c>
      <c r="D14">
        <v>2259</v>
      </c>
      <c r="E14">
        <v>2009</v>
      </c>
      <c r="F14">
        <v>2152</v>
      </c>
      <c r="G14">
        <f t="shared" si="0"/>
        <v>6420</v>
      </c>
      <c r="H14">
        <v>6420</v>
      </c>
      <c r="I14">
        <f t="shared" si="1"/>
        <v>5.6860603838356462E-3</v>
      </c>
      <c r="J14" t="s">
        <v>19</v>
      </c>
      <c r="K14" t="s">
        <v>20</v>
      </c>
      <c r="M14" t="s">
        <v>65</v>
      </c>
      <c r="N14" s="8">
        <f t="shared" si="2"/>
        <v>76628</v>
      </c>
      <c r="P14" s="8">
        <f t="shared" si="3"/>
        <v>6.786782478077226E-2</v>
      </c>
    </row>
    <row r="15" spans="1:20" customFormat="1" x14ac:dyDescent="0.25">
      <c r="A15">
        <v>30</v>
      </c>
      <c r="B15">
        <v>1</v>
      </c>
      <c r="C15">
        <v>1</v>
      </c>
      <c r="D15">
        <v>2117</v>
      </c>
      <c r="E15">
        <v>2030</v>
      </c>
      <c r="F15">
        <v>2089</v>
      </c>
      <c r="G15">
        <f t="shared" si="0"/>
        <v>6236</v>
      </c>
      <c r="H15">
        <v>6236</v>
      </c>
      <c r="I15">
        <f t="shared" si="1"/>
        <v>5.5230954133331919E-3</v>
      </c>
      <c r="J15" t="s">
        <v>19</v>
      </c>
      <c r="K15" t="s">
        <v>20</v>
      </c>
      <c r="M15" t="s">
        <v>65</v>
      </c>
      <c r="N15" s="8">
        <f t="shared" si="2"/>
        <v>82864</v>
      </c>
      <c r="P15" s="8">
        <f t="shared" si="3"/>
        <v>7.3390920194105452E-2</v>
      </c>
    </row>
    <row r="16" spans="1:20" customFormat="1" x14ac:dyDescent="0.25">
      <c r="A16">
        <v>31</v>
      </c>
      <c r="B16">
        <v>1</v>
      </c>
      <c r="C16">
        <v>1</v>
      </c>
      <c r="D16">
        <v>1989</v>
      </c>
      <c r="E16">
        <v>2027</v>
      </c>
      <c r="F16">
        <v>2078</v>
      </c>
      <c r="G16">
        <f t="shared" si="0"/>
        <v>6094</v>
      </c>
      <c r="H16">
        <v>6094</v>
      </c>
      <c r="I16">
        <f t="shared" si="1"/>
        <v>5.3973289687062973E-3</v>
      </c>
      <c r="J16" t="s">
        <v>19</v>
      </c>
      <c r="K16" t="s">
        <v>20</v>
      </c>
      <c r="M16" t="s">
        <v>65</v>
      </c>
      <c r="N16" s="8">
        <f t="shared" si="2"/>
        <v>88958</v>
      </c>
      <c r="P16" s="8">
        <f t="shared" si="3"/>
        <v>7.8788249162811755E-2</v>
      </c>
    </row>
    <row r="17" spans="1:16" customFormat="1" x14ac:dyDescent="0.25">
      <c r="A17">
        <v>33</v>
      </c>
      <c r="B17">
        <v>1</v>
      </c>
      <c r="C17">
        <v>1</v>
      </c>
      <c r="D17">
        <v>1974</v>
      </c>
      <c r="E17">
        <v>1918</v>
      </c>
      <c r="F17">
        <v>1947</v>
      </c>
      <c r="G17">
        <f t="shared" si="0"/>
        <v>5839</v>
      </c>
      <c r="H17">
        <v>5839</v>
      </c>
      <c r="I17">
        <f t="shared" si="1"/>
        <v>5.1714807758903953E-3</v>
      </c>
      <c r="J17" t="s">
        <v>19</v>
      </c>
      <c r="K17" t="s">
        <v>20</v>
      </c>
      <c r="M17" t="s">
        <v>65</v>
      </c>
      <c r="N17" s="8">
        <f t="shared" si="2"/>
        <v>94797</v>
      </c>
      <c r="P17" s="8">
        <f t="shared" si="3"/>
        <v>8.3959729938702155E-2</v>
      </c>
    </row>
    <row r="18" spans="1:16" customFormat="1" x14ac:dyDescent="0.25">
      <c r="A18">
        <v>35</v>
      </c>
      <c r="B18">
        <v>1</v>
      </c>
      <c r="C18">
        <v>1</v>
      </c>
      <c r="D18">
        <v>1793</v>
      </c>
      <c r="E18">
        <v>1837</v>
      </c>
      <c r="F18">
        <v>1821</v>
      </c>
      <c r="G18">
        <f t="shared" si="0"/>
        <v>5451</v>
      </c>
      <c r="H18">
        <v>5451</v>
      </c>
      <c r="I18">
        <f t="shared" si="1"/>
        <v>4.8278372511352191E-3</v>
      </c>
      <c r="J18" t="s">
        <v>19</v>
      </c>
      <c r="K18" t="s">
        <v>20</v>
      </c>
      <c r="M18" t="s">
        <v>65</v>
      </c>
      <c r="N18" s="8">
        <f t="shared" si="2"/>
        <v>100248</v>
      </c>
      <c r="P18" s="8">
        <f t="shared" si="3"/>
        <v>8.878756718983738E-2</v>
      </c>
    </row>
    <row r="19" spans="1:16" customFormat="1" x14ac:dyDescent="0.25">
      <c r="A19">
        <v>39</v>
      </c>
      <c r="B19">
        <v>1</v>
      </c>
      <c r="C19">
        <v>1</v>
      </c>
      <c r="D19">
        <v>1771</v>
      </c>
      <c r="E19">
        <v>1621</v>
      </c>
      <c r="F19">
        <v>1671</v>
      </c>
      <c r="G19">
        <f t="shared" si="0"/>
        <v>5063</v>
      </c>
      <c r="H19">
        <v>5063</v>
      </c>
      <c r="I19">
        <f t="shared" si="1"/>
        <v>4.484193726380043E-3</v>
      </c>
      <c r="J19" t="s">
        <v>19</v>
      </c>
      <c r="K19" t="s">
        <v>20</v>
      </c>
      <c r="M19" t="s">
        <v>65</v>
      </c>
      <c r="N19" s="8">
        <f t="shared" si="2"/>
        <v>105311</v>
      </c>
      <c r="P19" s="8">
        <f t="shared" si="3"/>
        <v>9.3271760916217417E-2</v>
      </c>
    </row>
    <row r="20" spans="1:16" customFormat="1" x14ac:dyDescent="0.25">
      <c r="A20">
        <v>49</v>
      </c>
      <c r="B20">
        <v>1</v>
      </c>
      <c r="C20">
        <v>1</v>
      </c>
      <c r="D20">
        <v>1515</v>
      </c>
      <c r="E20">
        <v>1435</v>
      </c>
      <c r="F20">
        <v>1495</v>
      </c>
      <c r="G20">
        <f t="shared" si="0"/>
        <v>4445</v>
      </c>
      <c r="H20">
        <v>4445</v>
      </c>
      <c r="I20">
        <f t="shared" si="1"/>
        <v>3.9368439884967989E-3</v>
      </c>
      <c r="J20" t="s">
        <v>19</v>
      </c>
      <c r="K20" t="s">
        <v>20</v>
      </c>
      <c r="M20" t="s">
        <v>65</v>
      </c>
      <c r="N20" s="8">
        <f t="shared" si="2"/>
        <v>109756</v>
      </c>
      <c r="P20" s="8">
        <f t="shared" si="3"/>
        <v>9.720860490471421E-2</v>
      </c>
    </row>
    <row r="21" spans="1:16" customFormat="1" x14ac:dyDescent="0.25">
      <c r="A21">
        <v>56</v>
      </c>
      <c r="B21">
        <v>1</v>
      </c>
      <c r="C21">
        <v>1</v>
      </c>
      <c r="D21">
        <v>1288</v>
      </c>
      <c r="E21">
        <v>1212</v>
      </c>
      <c r="F21">
        <v>1295</v>
      </c>
      <c r="G21">
        <f t="shared" si="0"/>
        <v>3795</v>
      </c>
      <c r="H21">
        <v>3795</v>
      </c>
      <c r="I21">
        <f t="shared" si="1"/>
        <v>3.3611525166131273E-3</v>
      </c>
      <c r="J21" t="s">
        <v>19</v>
      </c>
      <c r="K21" t="s">
        <v>20</v>
      </c>
      <c r="M21" t="s">
        <v>65</v>
      </c>
      <c r="N21" s="8">
        <f t="shared" si="2"/>
        <v>113551</v>
      </c>
      <c r="P21" s="8">
        <f t="shared" si="3"/>
        <v>0.10056975742132734</v>
      </c>
    </row>
    <row r="22" spans="1:16" customFormat="1" x14ac:dyDescent="0.25">
      <c r="A22">
        <v>59</v>
      </c>
      <c r="B22">
        <v>1</v>
      </c>
      <c r="C22">
        <v>1</v>
      </c>
      <c r="D22">
        <v>1231</v>
      </c>
      <c r="E22">
        <v>1123</v>
      </c>
      <c r="F22">
        <v>1126</v>
      </c>
      <c r="G22">
        <f t="shared" si="0"/>
        <v>3480</v>
      </c>
      <c r="H22">
        <v>3480</v>
      </c>
      <c r="I22">
        <f t="shared" si="1"/>
        <v>3.0821635725464249E-3</v>
      </c>
      <c r="J22" t="s">
        <v>19</v>
      </c>
      <c r="K22" t="s">
        <v>20</v>
      </c>
      <c r="M22" t="s">
        <v>65</v>
      </c>
      <c r="N22" s="8">
        <f t="shared" si="2"/>
        <v>117031</v>
      </c>
      <c r="P22" s="8">
        <f t="shared" si="3"/>
        <v>0.10365192099387377</v>
      </c>
    </row>
    <row r="23" spans="1:16" customFormat="1" x14ac:dyDescent="0.25">
      <c r="A23">
        <v>74</v>
      </c>
      <c r="B23">
        <v>1</v>
      </c>
      <c r="C23">
        <v>1</v>
      </c>
      <c r="D23">
        <v>901</v>
      </c>
      <c r="E23">
        <v>811</v>
      </c>
      <c r="F23">
        <v>892</v>
      </c>
      <c r="G23">
        <f t="shared" si="0"/>
        <v>2604</v>
      </c>
      <c r="H23">
        <v>2604</v>
      </c>
      <c r="I23">
        <f t="shared" si="1"/>
        <v>2.306308604284739E-3</v>
      </c>
      <c r="J23" t="s">
        <v>19</v>
      </c>
      <c r="K23" t="s">
        <v>20</v>
      </c>
      <c r="M23" t="s">
        <v>65</v>
      </c>
      <c r="N23" s="8">
        <f t="shared" si="2"/>
        <v>119635</v>
      </c>
      <c r="P23" s="8">
        <f t="shared" si="3"/>
        <v>0.10595822959815851</v>
      </c>
    </row>
    <row r="24" spans="1:16" customFormat="1" x14ac:dyDescent="0.25">
      <c r="A24">
        <v>80</v>
      </c>
      <c r="B24">
        <v>1</v>
      </c>
      <c r="C24">
        <v>1</v>
      </c>
      <c r="D24">
        <v>809</v>
      </c>
      <c r="E24">
        <v>689</v>
      </c>
      <c r="F24">
        <v>764</v>
      </c>
      <c r="G24">
        <f t="shared" si="0"/>
        <v>2262</v>
      </c>
      <c r="H24">
        <v>2262</v>
      </c>
      <c r="I24">
        <f t="shared" si="1"/>
        <v>2.0034063221551763E-3</v>
      </c>
      <c r="J24" t="s">
        <v>19</v>
      </c>
      <c r="K24" t="s">
        <v>20</v>
      </c>
      <c r="M24" t="s">
        <v>65</v>
      </c>
      <c r="N24" s="8">
        <f t="shared" si="2"/>
        <v>121897</v>
      </c>
      <c r="P24" s="8">
        <f t="shared" si="3"/>
        <v>0.10796163592031369</v>
      </c>
    </row>
    <row r="25" spans="1:16" customFormat="1" x14ac:dyDescent="0.25">
      <c r="A25">
        <v>1</v>
      </c>
      <c r="B25">
        <v>3</v>
      </c>
      <c r="C25">
        <v>1</v>
      </c>
      <c r="D25">
        <v>4739</v>
      </c>
      <c r="E25">
        <v>4521</v>
      </c>
      <c r="F25">
        <v>4765</v>
      </c>
      <c r="G25">
        <f t="shared" si="0"/>
        <v>14025</v>
      </c>
      <c r="H25">
        <v>14025</v>
      </c>
      <c r="I25">
        <f t="shared" si="1"/>
        <v>1.2421650604874601E-2</v>
      </c>
      <c r="J25" t="s">
        <v>19</v>
      </c>
      <c r="K25" t="s">
        <v>20</v>
      </c>
      <c r="M25" t="s">
        <v>65</v>
      </c>
      <c r="N25" s="8">
        <f t="shared" si="2"/>
        <v>135922</v>
      </c>
      <c r="P25" s="8">
        <f t="shared" si="3"/>
        <v>0.12038328652518829</v>
      </c>
    </row>
    <row r="26" spans="1:16" customFormat="1" x14ac:dyDescent="0.25">
      <c r="A26">
        <v>21</v>
      </c>
      <c r="B26">
        <v>3</v>
      </c>
      <c r="C26">
        <v>1</v>
      </c>
      <c r="D26">
        <v>2313</v>
      </c>
      <c r="E26">
        <v>2212</v>
      </c>
      <c r="F26">
        <v>2264</v>
      </c>
      <c r="G26">
        <f t="shared" si="0"/>
        <v>6789</v>
      </c>
      <c r="H26">
        <v>6789</v>
      </c>
      <c r="I26">
        <f t="shared" si="1"/>
        <v>6.012876004028069E-3</v>
      </c>
      <c r="J26" t="s">
        <v>19</v>
      </c>
      <c r="K26" t="s">
        <v>20</v>
      </c>
      <c r="M26" t="s">
        <v>65</v>
      </c>
      <c r="N26" s="8">
        <f t="shared" si="2"/>
        <v>142711</v>
      </c>
      <c r="P26" s="8">
        <f t="shared" si="3"/>
        <v>0.12639616252921634</v>
      </c>
    </row>
    <row r="27" spans="1:16" customFormat="1" x14ac:dyDescent="0.25">
      <c r="A27">
        <v>27</v>
      </c>
      <c r="B27">
        <v>3</v>
      </c>
      <c r="C27">
        <v>1</v>
      </c>
      <c r="D27">
        <v>2177</v>
      </c>
      <c r="E27">
        <v>1934</v>
      </c>
      <c r="F27">
        <v>2222</v>
      </c>
      <c r="G27">
        <f t="shared" si="0"/>
        <v>6333</v>
      </c>
      <c r="H27">
        <v>6333</v>
      </c>
      <c r="I27">
        <f t="shared" si="1"/>
        <v>5.6090062945219855E-3</v>
      </c>
      <c r="J27" t="s">
        <v>19</v>
      </c>
      <c r="K27" t="s">
        <v>20</v>
      </c>
      <c r="M27" t="s">
        <v>65</v>
      </c>
      <c r="N27" s="8">
        <f t="shared" si="2"/>
        <v>149044</v>
      </c>
      <c r="P27" s="8">
        <f t="shared" si="3"/>
        <v>0.13200516882373833</v>
      </c>
    </row>
    <row r="28" spans="1:16" customFormat="1" x14ac:dyDescent="0.25">
      <c r="A28">
        <v>28</v>
      </c>
      <c r="B28">
        <v>3</v>
      </c>
      <c r="C28">
        <v>1</v>
      </c>
      <c r="D28">
        <v>2106</v>
      </c>
      <c r="E28">
        <v>2021</v>
      </c>
      <c r="F28">
        <v>2157</v>
      </c>
      <c r="G28">
        <f t="shared" si="0"/>
        <v>6284</v>
      </c>
      <c r="H28">
        <v>6284</v>
      </c>
      <c r="I28">
        <f t="shared" si="1"/>
        <v>5.5656080143338324E-3</v>
      </c>
      <c r="J28" t="s">
        <v>19</v>
      </c>
      <c r="K28" t="s">
        <v>20</v>
      </c>
      <c r="M28" t="s">
        <v>65</v>
      </c>
      <c r="N28" s="8">
        <f t="shared" si="2"/>
        <v>155328</v>
      </c>
      <c r="P28" s="8">
        <f t="shared" si="3"/>
        <v>0.13757077683807217</v>
      </c>
    </row>
    <row r="29" spans="1:16" customFormat="1" x14ac:dyDescent="0.25">
      <c r="A29">
        <v>37</v>
      </c>
      <c r="B29">
        <v>3</v>
      </c>
      <c r="C29">
        <v>1</v>
      </c>
      <c r="D29">
        <v>1785</v>
      </c>
      <c r="E29">
        <v>1741</v>
      </c>
      <c r="F29">
        <v>1883</v>
      </c>
      <c r="G29">
        <f t="shared" si="0"/>
        <v>5409</v>
      </c>
      <c r="H29">
        <v>5409</v>
      </c>
      <c r="I29">
        <f t="shared" si="1"/>
        <v>4.7906387252596586E-3</v>
      </c>
      <c r="J29" t="s">
        <v>19</v>
      </c>
      <c r="K29" t="s">
        <v>20</v>
      </c>
      <c r="M29" t="s">
        <v>65</v>
      </c>
      <c r="N29" s="8">
        <f t="shared" si="2"/>
        <v>160737</v>
      </c>
      <c r="P29" s="8">
        <f t="shared" si="3"/>
        <v>0.14236141556333184</v>
      </c>
    </row>
    <row r="30" spans="1:16" customFormat="1" x14ac:dyDescent="0.25">
      <c r="A30">
        <v>38</v>
      </c>
      <c r="B30">
        <v>3</v>
      </c>
      <c r="C30">
        <v>1</v>
      </c>
      <c r="D30">
        <v>1833</v>
      </c>
      <c r="E30">
        <v>1684</v>
      </c>
      <c r="F30">
        <v>1649</v>
      </c>
      <c r="G30">
        <f t="shared" si="0"/>
        <v>5166</v>
      </c>
      <c r="H30">
        <v>5166</v>
      </c>
      <c r="I30">
        <f t="shared" si="1"/>
        <v>4.5754186826939174E-3</v>
      </c>
      <c r="J30" t="s">
        <v>19</v>
      </c>
      <c r="K30" t="s">
        <v>20</v>
      </c>
      <c r="M30" t="s">
        <v>65</v>
      </c>
      <c r="N30" s="8">
        <f t="shared" si="2"/>
        <v>165903</v>
      </c>
      <c r="P30" s="8">
        <f t="shared" si="3"/>
        <v>0.14693683424602577</v>
      </c>
    </row>
    <row r="31" spans="1:16" customFormat="1" x14ac:dyDescent="0.25">
      <c r="A31">
        <v>60</v>
      </c>
      <c r="B31">
        <v>3</v>
      </c>
      <c r="C31">
        <v>1</v>
      </c>
      <c r="D31">
        <v>1068</v>
      </c>
      <c r="E31">
        <v>1062</v>
      </c>
      <c r="F31">
        <v>1154</v>
      </c>
      <c r="G31">
        <f t="shared" si="0"/>
        <v>3284</v>
      </c>
      <c r="H31">
        <v>3284</v>
      </c>
      <c r="I31">
        <f t="shared" si="1"/>
        <v>2.9085704517938103E-3</v>
      </c>
      <c r="J31" t="s">
        <v>19</v>
      </c>
      <c r="K31" t="s">
        <v>20</v>
      </c>
      <c r="M31" t="s">
        <v>65</v>
      </c>
      <c r="N31" s="8">
        <f t="shared" si="2"/>
        <v>169187</v>
      </c>
      <c r="P31" s="8">
        <f t="shared" si="3"/>
        <v>0.1498454046978196</v>
      </c>
    </row>
    <row r="32" spans="1:16" customFormat="1" x14ac:dyDescent="0.25">
      <c r="A32">
        <v>107</v>
      </c>
      <c r="B32">
        <v>52</v>
      </c>
      <c r="C32">
        <v>1</v>
      </c>
      <c r="D32">
        <v>323</v>
      </c>
      <c r="E32">
        <v>292</v>
      </c>
      <c r="F32">
        <v>270</v>
      </c>
      <c r="G32">
        <f t="shared" si="0"/>
        <v>885</v>
      </c>
      <c r="H32">
        <v>885</v>
      </c>
      <c r="I32">
        <f t="shared" si="1"/>
        <v>7.8382608094930634E-4</v>
      </c>
      <c r="J32" t="s">
        <v>19</v>
      </c>
      <c r="K32" t="s">
        <v>20</v>
      </c>
      <c r="M32" t="s">
        <v>65</v>
      </c>
      <c r="N32" s="8">
        <f t="shared" si="2"/>
        <v>170072</v>
      </c>
      <c r="P32" s="8">
        <f t="shared" si="3"/>
        <v>0.15062923077876891</v>
      </c>
    </row>
    <row r="33" spans="1:16" customFormat="1" x14ac:dyDescent="0.25">
      <c r="A33">
        <v>119</v>
      </c>
      <c r="B33">
        <v>63</v>
      </c>
      <c r="C33">
        <v>1</v>
      </c>
      <c r="D33">
        <v>189</v>
      </c>
      <c r="E33">
        <v>204</v>
      </c>
      <c r="F33">
        <v>218</v>
      </c>
      <c r="G33">
        <f t="shared" si="0"/>
        <v>611</v>
      </c>
      <c r="H33">
        <v>611</v>
      </c>
      <c r="I33">
        <f t="shared" si="1"/>
        <v>5.4114998357065102E-4</v>
      </c>
      <c r="J33" t="s">
        <v>19</v>
      </c>
      <c r="K33" t="s">
        <v>20</v>
      </c>
      <c r="M33" t="s">
        <v>65</v>
      </c>
      <c r="N33" s="8">
        <f t="shared" si="2"/>
        <v>170683</v>
      </c>
      <c r="P33" s="8">
        <f t="shared" si="3"/>
        <v>0.15117038076233957</v>
      </c>
    </row>
    <row r="34" spans="1:16" customFormat="1" x14ac:dyDescent="0.25">
      <c r="A34">
        <v>126</v>
      </c>
      <c r="B34">
        <v>69</v>
      </c>
      <c r="C34">
        <v>1</v>
      </c>
      <c r="D34">
        <v>153</v>
      </c>
      <c r="E34">
        <v>132</v>
      </c>
      <c r="F34">
        <v>193</v>
      </c>
      <c r="G34">
        <f t="shared" si="0"/>
        <v>478</v>
      </c>
      <c r="H34">
        <v>478</v>
      </c>
      <c r="I34">
        <f t="shared" si="1"/>
        <v>4.2335465163137676E-4</v>
      </c>
      <c r="J34" t="s">
        <v>19</v>
      </c>
      <c r="K34" t="s">
        <v>20</v>
      </c>
      <c r="M34" t="s">
        <v>65</v>
      </c>
      <c r="N34" s="8">
        <f t="shared" si="2"/>
        <v>171161</v>
      </c>
      <c r="P34" s="8">
        <f t="shared" si="3"/>
        <v>0.15159373541397095</v>
      </c>
    </row>
    <row r="35" spans="1:16" customFormat="1" x14ac:dyDescent="0.25">
      <c r="A35">
        <v>129</v>
      </c>
      <c r="B35">
        <v>73</v>
      </c>
      <c r="C35">
        <v>1</v>
      </c>
      <c r="D35">
        <v>140</v>
      </c>
      <c r="E35">
        <v>133</v>
      </c>
      <c r="F35">
        <v>150</v>
      </c>
      <c r="G35">
        <f t="shared" si="0"/>
        <v>423</v>
      </c>
      <c r="H35">
        <v>423</v>
      </c>
      <c r="I35">
        <f t="shared" si="1"/>
        <v>3.7464229631814305E-4</v>
      </c>
      <c r="J35" t="s">
        <v>19</v>
      </c>
      <c r="K35" t="s">
        <v>20</v>
      </c>
      <c r="M35" t="s">
        <v>65</v>
      </c>
      <c r="N35" s="8">
        <f t="shared" si="2"/>
        <v>171584</v>
      </c>
      <c r="P35" s="8">
        <f t="shared" si="3"/>
        <v>0.15196837771028909</v>
      </c>
    </row>
    <row r="36" spans="1:16" x14ac:dyDescent="0.25">
      <c r="A36" s="8">
        <v>130</v>
      </c>
      <c r="B36" s="8">
        <v>74</v>
      </c>
      <c r="C36" s="8">
        <v>1</v>
      </c>
      <c r="D36" s="8">
        <v>152</v>
      </c>
      <c r="E36" s="8">
        <v>124</v>
      </c>
      <c r="F36" s="8">
        <v>140</v>
      </c>
      <c r="G36" s="8">
        <f t="shared" si="0"/>
        <v>416</v>
      </c>
      <c r="H36" s="8">
        <v>416</v>
      </c>
      <c r="I36" s="8">
        <f t="shared" si="1"/>
        <v>3.6844254200554967E-4</v>
      </c>
      <c r="J36" s="8" t="s">
        <v>19</v>
      </c>
      <c r="K36" s="8" t="s">
        <v>20</v>
      </c>
      <c r="M36" t="s">
        <v>65</v>
      </c>
      <c r="N36" s="8">
        <f t="shared" si="2"/>
        <v>172000</v>
      </c>
      <c r="O36" s="8">
        <f>IF(C36=C37,0,N36)</f>
        <v>172000</v>
      </c>
      <c r="P36" s="8">
        <f>IF(C36=C35,I36+P35,I36)</f>
        <v>0.15233682025229464</v>
      </c>
    </row>
    <row r="37" spans="1:16" customFormat="1" x14ac:dyDescent="0.25">
      <c r="A37">
        <v>3</v>
      </c>
      <c r="B37">
        <v>2</v>
      </c>
      <c r="C37">
        <v>2</v>
      </c>
      <c r="D37">
        <v>4127</v>
      </c>
      <c r="E37">
        <v>3889</v>
      </c>
      <c r="F37">
        <v>4339</v>
      </c>
      <c r="G37">
        <f t="shared" si="0"/>
        <v>12355</v>
      </c>
      <c r="H37">
        <v>12355</v>
      </c>
      <c r="I37">
        <f t="shared" si="1"/>
        <v>1.0942566361727322E-2</v>
      </c>
      <c r="J37" t="s">
        <v>19</v>
      </c>
      <c r="K37" t="s">
        <v>20</v>
      </c>
      <c r="M37" t="s">
        <v>22</v>
      </c>
      <c r="N37" s="8">
        <f t="shared" si="2"/>
        <v>12355</v>
      </c>
      <c r="P37" s="8">
        <f t="shared" si="3"/>
        <v>1.0942566361727322E-2</v>
      </c>
    </row>
    <row r="38" spans="1:16" customFormat="1" x14ac:dyDescent="0.25">
      <c r="A38">
        <v>13</v>
      </c>
      <c r="B38">
        <v>2</v>
      </c>
      <c r="C38">
        <v>2</v>
      </c>
      <c r="D38">
        <v>2773</v>
      </c>
      <c r="E38">
        <v>2601</v>
      </c>
      <c r="F38">
        <v>2775</v>
      </c>
      <c r="G38">
        <f t="shared" si="0"/>
        <v>8149</v>
      </c>
      <c r="H38">
        <v>8149</v>
      </c>
      <c r="I38">
        <f t="shared" si="1"/>
        <v>7.2173996990462118E-3</v>
      </c>
      <c r="J38" t="s">
        <v>19</v>
      </c>
      <c r="K38" t="s">
        <v>20</v>
      </c>
      <c r="M38" t="s">
        <v>22</v>
      </c>
      <c r="N38" s="8">
        <f t="shared" si="2"/>
        <v>20504</v>
      </c>
      <c r="P38" s="8">
        <f t="shared" si="3"/>
        <v>1.8159966060773535E-2</v>
      </c>
    </row>
    <row r="39" spans="1:16" customFormat="1" x14ac:dyDescent="0.25">
      <c r="A39">
        <v>14</v>
      </c>
      <c r="B39">
        <v>2</v>
      </c>
      <c r="C39">
        <v>2</v>
      </c>
      <c r="D39">
        <v>2762</v>
      </c>
      <c r="E39">
        <v>2522</v>
      </c>
      <c r="F39">
        <v>2612</v>
      </c>
      <c r="G39">
        <f t="shared" si="0"/>
        <v>7896</v>
      </c>
      <c r="H39">
        <v>7896</v>
      </c>
      <c r="I39">
        <f t="shared" si="1"/>
        <v>6.9933228646053367E-3</v>
      </c>
      <c r="J39" t="s">
        <v>19</v>
      </c>
      <c r="K39" t="s">
        <v>20</v>
      </c>
      <c r="M39" t="s">
        <v>22</v>
      </c>
      <c r="N39" s="8">
        <f t="shared" si="2"/>
        <v>28400</v>
      </c>
      <c r="P39" s="8">
        <f t="shared" si="3"/>
        <v>2.5153288925378874E-2</v>
      </c>
    </row>
    <row r="40" spans="1:16" customFormat="1" x14ac:dyDescent="0.25">
      <c r="A40">
        <v>16</v>
      </c>
      <c r="B40">
        <v>2</v>
      </c>
      <c r="C40">
        <v>2</v>
      </c>
      <c r="D40">
        <v>2535</v>
      </c>
      <c r="E40">
        <v>2456</v>
      </c>
      <c r="F40">
        <v>2669</v>
      </c>
      <c r="G40">
        <f t="shared" si="0"/>
        <v>7660</v>
      </c>
      <c r="H40">
        <v>7660</v>
      </c>
      <c r="I40">
        <f t="shared" si="1"/>
        <v>6.7843025763521889E-3</v>
      </c>
      <c r="J40" t="s">
        <v>19</v>
      </c>
      <c r="K40" t="s">
        <v>20</v>
      </c>
      <c r="M40" t="s">
        <v>22</v>
      </c>
      <c r="N40" s="8">
        <f t="shared" si="2"/>
        <v>36060</v>
      </c>
      <c r="P40" s="8">
        <f t="shared" si="3"/>
        <v>3.1937591501731061E-2</v>
      </c>
    </row>
    <row r="41" spans="1:16" customFormat="1" x14ac:dyDescent="0.25">
      <c r="A41">
        <v>17</v>
      </c>
      <c r="B41">
        <v>2</v>
      </c>
      <c r="C41">
        <v>2</v>
      </c>
      <c r="D41">
        <v>2623</v>
      </c>
      <c r="E41">
        <v>2446</v>
      </c>
      <c r="F41">
        <v>2540</v>
      </c>
      <c r="G41">
        <f t="shared" si="0"/>
        <v>7609</v>
      </c>
      <c r="H41">
        <v>7609</v>
      </c>
      <c r="I41">
        <f t="shared" si="1"/>
        <v>6.739132937789008E-3</v>
      </c>
      <c r="J41" t="s">
        <v>19</v>
      </c>
      <c r="K41" t="s">
        <v>20</v>
      </c>
      <c r="M41" t="s">
        <v>22</v>
      </c>
      <c r="N41" s="8">
        <f t="shared" si="2"/>
        <v>43669</v>
      </c>
      <c r="P41" s="8">
        <f t="shared" si="3"/>
        <v>3.8676724439520069E-2</v>
      </c>
    </row>
    <row r="42" spans="1:16" customFormat="1" x14ac:dyDescent="0.25">
      <c r="A42">
        <v>24</v>
      </c>
      <c r="B42">
        <v>2</v>
      </c>
      <c r="C42">
        <v>2</v>
      </c>
      <c r="D42">
        <v>2245</v>
      </c>
      <c r="E42">
        <v>2176</v>
      </c>
      <c r="F42">
        <v>2125</v>
      </c>
      <c r="G42">
        <f t="shared" si="0"/>
        <v>6546</v>
      </c>
      <c r="H42">
        <v>6546</v>
      </c>
      <c r="I42">
        <f t="shared" si="1"/>
        <v>5.7976559614623269E-3</v>
      </c>
      <c r="J42" t="s">
        <v>19</v>
      </c>
      <c r="K42" t="s">
        <v>20</v>
      </c>
      <c r="M42" t="s">
        <v>22</v>
      </c>
      <c r="N42" s="8">
        <f t="shared" si="2"/>
        <v>50215</v>
      </c>
      <c r="P42" s="8">
        <f>IF(C42=C41,I42+P41,I42)</f>
        <v>4.4474380400982394E-2</v>
      </c>
    </row>
    <row r="43" spans="1:16" customFormat="1" x14ac:dyDescent="0.25">
      <c r="A43">
        <v>89</v>
      </c>
      <c r="B43">
        <v>2</v>
      </c>
      <c r="C43">
        <v>2</v>
      </c>
      <c r="D43">
        <v>600</v>
      </c>
      <c r="E43">
        <v>632</v>
      </c>
      <c r="F43">
        <v>661</v>
      </c>
      <c r="G43">
        <f t="shared" si="0"/>
        <v>1893</v>
      </c>
      <c r="H43">
        <v>1893</v>
      </c>
      <c r="I43">
        <f t="shared" si="1"/>
        <v>1.6765907019627537E-3</v>
      </c>
      <c r="J43" t="s">
        <v>19</v>
      </c>
      <c r="K43" t="s">
        <v>20</v>
      </c>
      <c r="M43" t="s">
        <v>22</v>
      </c>
      <c r="N43" s="8">
        <f t="shared" si="2"/>
        <v>52108</v>
      </c>
      <c r="P43" s="8">
        <f t="shared" si="3"/>
        <v>4.6150971102945144E-2</v>
      </c>
    </row>
    <row r="44" spans="1:16" customFormat="1" x14ac:dyDescent="0.25">
      <c r="A44">
        <v>11</v>
      </c>
      <c r="B44">
        <v>6</v>
      </c>
      <c r="C44">
        <v>2</v>
      </c>
      <c r="D44">
        <v>2919</v>
      </c>
      <c r="E44">
        <v>2681</v>
      </c>
      <c r="F44">
        <v>2726</v>
      </c>
      <c r="G44">
        <f t="shared" si="0"/>
        <v>8326</v>
      </c>
      <c r="H44">
        <v>8326</v>
      </c>
      <c r="I44">
        <f t="shared" si="1"/>
        <v>7.3741649152360735E-3</v>
      </c>
      <c r="J44" t="s">
        <v>19</v>
      </c>
      <c r="K44" t="s">
        <v>20</v>
      </c>
      <c r="M44" t="s">
        <v>22</v>
      </c>
      <c r="N44" s="8">
        <f t="shared" si="2"/>
        <v>60434</v>
      </c>
      <c r="P44" s="8">
        <f t="shared" si="3"/>
        <v>5.3525136018181221E-2</v>
      </c>
    </row>
    <row r="45" spans="1:16" customFormat="1" x14ac:dyDescent="0.25">
      <c r="A45">
        <v>32</v>
      </c>
      <c r="B45">
        <v>6</v>
      </c>
      <c r="C45">
        <v>2</v>
      </c>
      <c r="D45">
        <v>2106</v>
      </c>
      <c r="E45">
        <v>1870</v>
      </c>
      <c r="F45">
        <v>1978</v>
      </c>
      <c r="G45">
        <f t="shared" si="0"/>
        <v>5954</v>
      </c>
      <c r="H45">
        <v>5954</v>
      </c>
      <c r="I45">
        <f t="shared" si="1"/>
        <v>5.2733338824544297E-3</v>
      </c>
      <c r="J45" t="s">
        <v>19</v>
      </c>
      <c r="K45" t="s">
        <v>20</v>
      </c>
      <c r="M45" t="s">
        <v>22</v>
      </c>
      <c r="N45" s="8">
        <f t="shared" si="2"/>
        <v>66388</v>
      </c>
      <c r="P45" s="8">
        <f t="shared" si="3"/>
        <v>5.8798469900635648E-2</v>
      </c>
    </row>
    <row r="46" spans="1:16" customFormat="1" x14ac:dyDescent="0.25">
      <c r="A46">
        <v>76</v>
      </c>
      <c r="B46">
        <v>6</v>
      </c>
      <c r="C46">
        <v>2</v>
      </c>
      <c r="D46">
        <v>921</v>
      </c>
      <c r="E46">
        <v>784</v>
      </c>
      <c r="F46">
        <v>847</v>
      </c>
      <c r="G46">
        <f t="shared" si="0"/>
        <v>2552</v>
      </c>
      <c r="H46">
        <v>2552</v>
      </c>
      <c r="I46">
        <f t="shared" si="1"/>
        <v>2.260253286534045E-3</v>
      </c>
      <c r="J46" t="s">
        <v>19</v>
      </c>
      <c r="K46" t="s">
        <v>20</v>
      </c>
      <c r="M46" t="s">
        <v>22</v>
      </c>
      <c r="N46" s="8">
        <f t="shared" si="2"/>
        <v>68940</v>
      </c>
      <c r="P46" s="8">
        <f t="shared" si="3"/>
        <v>6.1058723187169692E-2</v>
      </c>
    </row>
    <row r="47" spans="1:16" customFormat="1" x14ac:dyDescent="0.25">
      <c r="A47">
        <v>6</v>
      </c>
      <c r="B47">
        <v>11</v>
      </c>
      <c r="C47">
        <v>2</v>
      </c>
      <c r="D47">
        <v>3618</v>
      </c>
      <c r="E47">
        <v>3584</v>
      </c>
      <c r="F47">
        <v>3603</v>
      </c>
      <c r="G47">
        <f t="shared" si="0"/>
        <v>10805</v>
      </c>
      <c r="H47">
        <v>10805</v>
      </c>
      <c r="I47">
        <f t="shared" si="1"/>
        <v>9.5697636210816447E-3</v>
      </c>
      <c r="J47" t="s">
        <v>19</v>
      </c>
      <c r="K47" t="s">
        <v>20</v>
      </c>
      <c r="M47" t="s">
        <v>22</v>
      </c>
      <c r="N47" s="8">
        <f t="shared" si="2"/>
        <v>79745</v>
      </c>
      <c r="P47" s="8">
        <f t="shared" si="3"/>
        <v>7.0628486808251331E-2</v>
      </c>
    </row>
    <row r="48" spans="1:16" customFormat="1" x14ac:dyDescent="0.25">
      <c r="A48">
        <v>45</v>
      </c>
      <c r="B48">
        <v>19</v>
      </c>
      <c r="C48">
        <v>2</v>
      </c>
      <c r="D48">
        <v>1526</v>
      </c>
      <c r="E48">
        <v>1445</v>
      </c>
      <c r="F48">
        <v>1571</v>
      </c>
      <c r="G48">
        <f t="shared" si="0"/>
        <v>4542</v>
      </c>
      <c r="H48">
        <v>4542</v>
      </c>
      <c r="I48">
        <f t="shared" si="1"/>
        <v>4.0227548696855926E-3</v>
      </c>
      <c r="J48" t="s">
        <v>19</v>
      </c>
      <c r="K48" t="s">
        <v>20</v>
      </c>
      <c r="M48" t="s">
        <v>22</v>
      </c>
      <c r="N48" s="8">
        <f t="shared" si="2"/>
        <v>84287</v>
      </c>
      <c r="P48" s="8">
        <f t="shared" si="3"/>
        <v>7.4651241677936922E-2</v>
      </c>
    </row>
    <row r="49" spans="1:16" customFormat="1" x14ac:dyDescent="0.25">
      <c r="A49">
        <v>68</v>
      </c>
      <c r="B49">
        <v>28</v>
      </c>
      <c r="C49">
        <v>2</v>
      </c>
      <c r="D49">
        <v>1019</v>
      </c>
      <c r="E49">
        <v>956</v>
      </c>
      <c r="F49">
        <v>972</v>
      </c>
      <c r="G49">
        <f t="shared" si="0"/>
        <v>2947</v>
      </c>
      <c r="H49">
        <v>2947</v>
      </c>
      <c r="I49">
        <f t="shared" si="1"/>
        <v>2.6100965656018146E-3</v>
      </c>
      <c r="J49" t="s">
        <v>19</v>
      </c>
      <c r="K49" t="s">
        <v>20</v>
      </c>
      <c r="M49" t="s">
        <v>22</v>
      </c>
      <c r="N49" s="8">
        <f t="shared" si="2"/>
        <v>87234</v>
      </c>
      <c r="P49" s="8">
        <f t="shared" si="3"/>
        <v>7.726133824353873E-2</v>
      </c>
    </row>
    <row r="50" spans="1:16" customFormat="1" x14ac:dyDescent="0.25">
      <c r="A50">
        <v>106</v>
      </c>
      <c r="B50">
        <v>51</v>
      </c>
      <c r="C50">
        <v>2</v>
      </c>
      <c r="D50">
        <v>326</v>
      </c>
      <c r="E50">
        <v>278</v>
      </c>
      <c r="F50">
        <v>305</v>
      </c>
      <c r="G50">
        <f t="shared" si="0"/>
        <v>909</v>
      </c>
      <c r="H50">
        <v>909</v>
      </c>
      <c r="I50">
        <f t="shared" si="1"/>
        <v>8.0508238144962659E-4</v>
      </c>
      <c r="J50" t="s">
        <v>19</v>
      </c>
      <c r="K50" t="s">
        <v>20</v>
      </c>
      <c r="M50" t="s">
        <v>22</v>
      </c>
      <c r="N50" s="8">
        <f t="shared" si="2"/>
        <v>88143</v>
      </c>
      <c r="P50" s="8">
        <f t="shared" si="3"/>
        <v>7.806642062498835E-2</v>
      </c>
    </row>
    <row r="51" spans="1:16" customFormat="1" x14ac:dyDescent="0.25">
      <c r="A51">
        <v>118</v>
      </c>
      <c r="B51">
        <v>62</v>
      </c>
      <c r="C51">
        <v>2</v>
      </c>
      <c r="D51">
        <v>228</v>
      </c>
      <c r="E51">
        <v>183</v>
      </c>
      <c r="F51">
        <v>203</v>
      </c>
      <c r="G51">
        <f t="shared" si="0"/>
        <v>614</v>
      </c>
      <c r="H51">
        <v>614</v>
      </c>
      <c r="I51">
        <f t="shared" si="1"/>
        <v>5.4380702113319111E-4</v>
      </c>
      <c r="J51" t="s">
        <v>19</v>
      </c>
      <c r="K51" t="s">
        <v>20</v>
      </c>
      <c r="M51" t="s">
        <v>22</v>
      </c>
      <c r="N51" s="8">
        <f t="shared" si="2"/>
        <v>88757</v>
      </c>
      <c r="P51" s="8">
        <f t="shared" si="3"/>
        <v>7.8610227646121536E-2</v>
      </c>
    </row>
    <row r="52" spans="1:16" customFormat="1" x14ac:dyDescent="0.25">
      <c r="A52">
        <v>40</v>
      </c>
      <c r="B52">
        <v>17</v>
      </c>
      <c r="C52">
        <v>2</v>
      </c>
      <c r="D52">
        <v>1754</v>
      </c>
      <c r="E52">
        <v>1531</v>
      </c>
      <c r="F52">
        <v>1749</v>
      </c>
      <c r="G52">
        <f t="shared" si="0"/>
        <v>5034</v>
      </c>
      <c r="H52">
        <v>5034</v>
      </c>
      <c r="I52">
        <f t="shared" si="1"/>
        <v>4.4585090299421566E-3</v>
      </c>
      <c r="J52" t="s">
        <v>22</v>
      </c>
      <c r="K52" t="s">
        <v>20</v>
      </c>
      <c r="M52" t="s">
        <v>22</v>
      </c>
      <c r="N52" s="8">
        <f t="shared" si="2"/>
        <v>93791</v>
      </c>
      <c r="P52" s="8">
        <f t="shared" si="3"/>
        <v>8.3068736676063695E-2</v>
      </c>
    </row>
    <row r="53" spans="1:16" x14ac:dyDescent="0.25">
      <c r="A53" s="8">
        <v>113</v>
      </c>
      <c r="B53" s="8">
        <v>57</v>
      </c>
      <c r="C53" s="8">
        <v>2</v>
      </c>
      <c r="D53" s="8">
        <v>270</v>
      </c>
      <c r="E53" s="8">
        <v>237</v>
      </c>
      <c r="F53" s="8">
        <v>191</v>
      </c>
      <c r="G53" s="8">
        <f t="shared" si="0"/>
        <v>698</v>
      </c>
      <c r="H53" s="8">
        <v>698</v>
      </c>
      <c r="I53" s="8">
        <f t="shared" si="1"/>
        <v>6.1820407288431167E-4</v>
      </c>
      <c r="J53" s="8" t="s">
        <v>22</v>
      </c>
      <c r="K53" s="8" t="s">
        <v>20</v>
      </c>
      <c r="M53" s="8" t="s">
        <v>22</v>
      </c>
      <c r="N53" s="8">
        <f t="shared" si="2"/>
        <v>94489</v>
      </c>
      <c r="O53" s="8">
        <f t="shared" ref="O53:O100" si="4">IF(C53=C54,0,N53)</f>
        <v>94489</v>
      </c>
      <c r="P53" s="8">
        <f t="shared" si="3"/>
        <v>8.3686940748948002E-2</v>
      </c>
    </row>
    <row r="54" spans="1:16" customFormat="1" x14ac:dyDescent="0.25">
      <c r="A54">
        <v>70</v>
      </c>
      <c r="B54">
        <v>29</v>
      </c>
      <c r="C54">
        <v>4</v>
      </c>
      <c r="D54">
        <v>958</v>
      </c>
      <c r="E54">
        <v>983</v>
      </c>
      <c r="F54">
        <v>935</v>
      </c>
      <c r="G54">
        <f t="shared" si="0"/>
        <v>2876</v>
      </c>
      <c r="H54">
        <v>2876</v>
      </c>
      <c r="I54">
        <f t="shared" si="1"/>
        <v>2.5472133432883673E-3</v>
      </c>
      <c r="J54" t="s">
        <v>19</v>
      </c>
      <c r="K54" t="s">
        <v>20</v>
      </c>
      <c r="M54" t="s">
        <v>22</v>
      </c>
      <c r="N54" s="8">
        <f t="shared" si="2"/>
        <v>2876</v>
      </c>
      <c r="P54" s="8">
        <f t="shared" si="3"/>
        <v>2.5472133432883673E-3</v>
      </c>
    </row>
    <row r="55" spans="1:16" customFormat="1" x14ac:dyDescent="0.25">
      <c r="A55">
        <v>78</v>
      </c>
      <c r="B55">
        <v>31</v>
      </c>
      <c r="C55">
        <v>4</v>
      </c>
      <c r="D55">
        <v>802</v>
      </c>
      <c r="E55">
        <v>800</v>
      </c>
      <c r="F55">
        <v>824</v>
      </c>
      <c r="G55">
        <f t="shared" si="0"/>
        <v>2426</v>
      </c>
      <c r="H55">
        <v>2426</v>
      </c>
      <c r="I55">
        <f t="shared" si="1"/>
        <v>2.1486577089073642E-3</v>
      </c>
      <c r="J55" t="s">
        <v>19</v>
      </c>
      <c r="K55" t="s">
        <v>20</v>
      </c>
      <c r="M55" t="s">
        <v>22</v>
      </c>
      <c r="N55" s="8">
        <f t="shared" si="2"/>
        <v>5302</v>
      </c>
      <c r="P55" s="8">
        <f t="shared" si="3"/>
        <v>4.6958710521957311E-3</v>
      </c>
    </row>
    <row r="56" spans="1:16" customFormat="1" x14ac:dyDescent="0.25">
      <c r="A56">
        <v>9</v>
      </c>
      <c r="B56">
        <v>4</v>
      </c>
      <c r="C56">
        <v>4</v>
      </c>
      <c r="D56">
        <v>3353</v>
      </c>
      <c r="E56">
        <v>2986</v>
      </c>
      <c r="F56">
        <v>3096</v>
      </c>
      <c r="G56">
        <f t="shared" si="0"/>
        <v>9435</v>
      </c>
      <c r="H56">
        <v>9435</v>
      </c>
      <c r="I56">
        <f t="shared" si="1"/>
        <v>8.3563831341883672E-3</v>
      </c>
      <c r="J56" t="s">
        <v>22</v>
      </c>
      <c r="K56" t="s">
        <v>20</v>
      </c>
      <c r="M56" t="s">
        <v>22</v>
      </c>
      <c r="N56" s="8">
        <f t="shared" si="2"/>
        <v>14737</v>
      </c>
      <c r="P56" s="8">
        <f t="shared" si="3"/>
        <v>1.3052254186384098E-2</v>
      </c>
    </row>
    <row r="57" spans="1:16" customFormat="1" x14ac:dyDescent="0.25">
      <c r="A57">
        <v>29</v>
      </c>
      <c r="B57">
        <v>4</v>
      </c>
      <c r="C57">
        <v>4</v>
      </c>
      <c r="D57">
        <v>2189</v>
      </c>
      <c r="E57">
        <v>2031</v>
      </c>
      <c r="F57">
        <v>2042</v>
      </c>
      <c r="G57">
        <f t="shared" si="0"/>
        <v>6262</v>
      </c>
      <c r="H57">
        <v>6262</v>
      </c>
      <c r="I57">
        <f t="shared" si="1"/>
        <v>5.5461230722085387E-3</v>
      </c>
      <c r="J57" t="s">
        <v>22</v>
      </c>
      <c r="K57" t="s">
        <v>20</v>
      </c>
      <c r="M57" t="s">
        <v>22</v>
      </c>
      <c r="N57" s="8">
        <f t="shared" si="2"/>
        <v>20999</v>
      </c>
      <c r="P57" s="8">
        <f t="shared" si="3"/>
        <v>1.8598377258592636E-2</v>
      </c>
    </row>
    <row r="58" spans="1:16" customFormat="1" x14ac:dyDescent="0.25">
      <c r="A58">
        <v>42</v>
      </c>
      <c r="B58">
        <v>4</v>
      </c>
      <c r="C58">
        <v>4</v>
      </c>
      <c r="D58">
        <v>1623</v>
      </c>
      <c r="E58">
        <v>1481</v>
      </c>
      <c r="F58">
        <v>1674</v>
      </c>
      <c r="G58">
        <f t="shared" si="0"/>
        <v>4778</v>
      </c>
      <c r="H58">
        <v>4778</v>
      </c>
      <c r="I58">
        <f t="shared" si="1"/>
        <v>4.2317751579387412E-3</v>
      </c>
      <c r="J58" t="s">
        <v>22</v>
      </c>
      <c r="K58" t="s">
        <v>20</v>
      </c>
      <c r="M58" t="s">
        <v>22</v>
      </c>
      <c r="N58" s="8">
        <f t="shared" si="2"/>
        <v>25777</v>
      </c>
      <c r="P58" s="8">
        <f t="shared" si="3"/>
        <v>2.2830152416531378E-2</v>
      </c>
    </row>
    <row r="59" spans="1:16" customFormat="1" x14ac:dyDescent="0.25">
      <c r="A59">
        <v>43</v>
      </c>
      <c r="B59">
        <v>4</v>
      </c>
      <c r="C59">
        <v>4</v>
      </c>
      <c r="D59">
        <v>1510</v>
      </c>
      <c r="E59">
        <v>1435</v>
      </c>
      <c r="F59">
        <v>1734</v>
      </c>
      <c r="G59">
        <f t="shared" si="0"/>
        <v>4679</v>
      </c>
      <c r="H59">
        <v>4679</v>
      </c>
      <c r="I59">
        <f>H59/$F$1</f>
        <v>4.1440929183749206E-3</v>
      </c>
      <c r="J59" t="s">
        <v>22</v>
      </c>
      <c r="K59" t="s">
        <v>20</v>
      </c>
      <c r="M59" t="s">
        <v>22</v>
      </c>
      <c r="N59" s="8">
        <f t="shared" si="2"/>
        <v>30456</v>
      </c>
      <c r="P59" s="8">
        <f t="shared" si="3"/>
        <v>2.6974245334906298E-2</v>
      </c>
    </row>
    <row r="60" spans="1:16" customFormat="1" x14ac:dyDescent="0.25">
      <c r="A60">
        <v>1</v>
      </c>
      <c r="B60">
        <v>4</v>
      </c>
      <c r="C60">
        <v>4</v>
      </c>
      <c r="D60">
        <v>1534</v>
      </c>
      <c r="E60">
        <v>1539</v>
      </c>
      <c r="F60">
        <v>1542</v>
      </c>
      <c r="G60">
        <f t="shared" si="0"/>
        <v>4615</v>
      </c>
      <c r="H60">
        <v>4615</v>
      </c>
      <c r="I60">
        <f t="shared" si="1"/>
        <v>4.0874094503740663E-3</v>
      </c>
      <c r="J60" t="s">
        <v>22</v>
      </c>
      <c r="K60" t="s">
        <v>20</v>
      </c>
      <c r="M60" t="s">
        <v>22</v>
      </c>
      <c r="N60" s="8">
        <f t="shared" si="2"/>
        <v>35071</v>
      </c>
      <c r="P60" s="8">
        <f t="shared" si="3"/>
        <v>3.1061654785280363E-2</v>
      </c>
    </row>
    <row r="61" spans="1:16" customFormat="1" x14ac:dyDescent="0.25">
      <c r="A61">
        <v>55</v>
      </c>
      <c r="B61">
        <v>4</v>
      </c>
      <c r="C61">
        <v>4</v>
      </c>
      <c r="D61">
        <v>1302</v>
      </c>
      <c r="E61">
        <v>1209</v>
      </c>
      <c r="F61">
        <v>1306</v>
      </c>
      <c r="G61">
        <f t="shared" si="0"/>
        <v>3817</v>
      </c>
      <c r="H61">
        <v>3817</v>
      </c>
      <c r="I61">
        <f t="shared" si="1"/>
        <v>3.3806374587384207E-3</v>
      </c>
      <c r="J61" t="s">
        <v>22</v>
      </c>
      <c r="K61" t="s">
        <v>20</v>
      </c>
      <c r="M61" t="s">
        <v>22</v>
      </c>
      <c r="N61" s="8">
        <f t="shared" si="2"/>
        <v>38888</v>
      </c>
      <c r="P61" s="8">
        <f t="shared" si="3"/>
        <v>3.4442292244018784E-2</v>
      </c>
    </row>
    <row r="62" spans="1:16" customFormat="1" x14ac:dyDescent="0.25">
      <c r="A62">
        <v>69</v>
      </c>
      <c r="B62">
        <v>4</v>
      </c>
      <c r="C62">
        <v>4</v>
      </c>
      <c r="D62">
        <v>1040</v>
      </c>
      <c r="E62">
        <v>911</v>
      </c>
      <c r="F62">
        <v>982</v>
      </c>
      <c r="G62">
        <f t="shared" si="0"/>
        <v>2933</v>
      </c>
      <c r="H62">
        <v>2933</v>
      </c>
      <c r="I62">
        <f t="shared" si="1"/>
        <v>2.5976970569766278E-3</v>
      </c>
      <c r="J62" t="s">
        <v>22</v>
      </c>
      <c r="K62" t="s">
        <v>20</v>
      </c>
      <c r="M62" t="s">
        <v>22</v>
      </c>
      <c r="N62" s="8">
        <f t="shared" si="2"/>
        <v>41821</v>
      </c>
      <c r="P62" s="8">
        <f t="shared" si="3"/>
        <v>3.7039989300995411E-2</v>
      </c>
    </row>
    <row r="63" spans="1:16" customFormat="1" x14ac:dyDescent="0.25">
      <c r="A63">
        <v>71</v>
      </c>
      <c r="B63">
        <v>4</v>
      </c>
      <c r="C63">
        <v>4</v>
      </c>
      <c r="D63">
        <v>969</v>
      </c>
      <c r="E63">
        <v>913</v>
      </c>
      <c r="F63">
        <v>952</v>
      </c>
      <c r="G63">
        <f t="shared" si="0"/>
        <v>2834</v>
      </c>
      <c r="H63">
        <v>2834</v>
      </c>
      <c r="I63">
        <f t="shared" si="1"/>
        <v>2.5100148174128072E-3</v>
      </c>
      <c r="J63" t="s">
        <v>22</v>
      </c>
      <c r="K63" t="s">
        <v>20</v>
      </c>
      <c r="M63" t="s">
        <v>22</v>
      </c>
      <c r="N63" s="8">
        <f t="shared" si="2"/>
        <v>44655</v>
      </c>
      <c r="P63" s="8">
        <f>IF(C63=C62,I63+P62,I63)</f>
        <v>3.955000411840822E-2</v>
      </c>
    </row>
    <row r="64" spans="1:16" x14ac:dyDescent="0.25">
      <c r="A64" s="8">
        <v>54</v>
      </c>
      <c r="B64" s="8">
        <v>23</v>
      </c>
      <c r="C64" s="8">
        <v>4</v>
      </c>
      <c r="D64" s="8">
        <v>1300</v>
      </c>
      <c r="E64" s="8">
        <v>1266</v>
      </c>
      <c r="F64" s="8">
        <v>1317</v>
      </c>
      <c r="G64" s="8">
        <f t="shared" si="0"/>
        <v>3883</v>
      </c>
      <c r="H64" s="8">
        <v>3883</v>
      </c>
      <c r="I64" s="8">
        <f t="shared" si="1"/>
        <v>3.4390922851143015E-3</v>
      </c>
      <c r="J64" s="8" t="s">
        <v>22</v>
      </c>
      <c r="K64" s="8" t="s">
        <v>20</v>
      </c>
      <c r="M64" s="8" t="s">
        <v>22</v>
      </c>
      <c r="N64" s="8">
        <f t="shared" si="2"/>
        <v>48538</v>
      </c>
      <c r="O64" s="8">
        <f t="shared" si="4"/>
        <v>48538</v>
      </c>
      <c r="P64" s="8">
        <f t="shared" si="3"/>
        <v>4.2989096403522525E-2</v>
      </c>
    </row>
    <row r="65" spans="1:16" customFormat="1" x14ac:dyDescent="0.25">
      <c r="A65">
        <v>122</v>
      </c>
      <c r="B65">
        <v>66</v>
      </c>
      <c r="C65">
        <v>5</v>
      </c>
      <c r="D65">
        <v>168</v>
      </c>
      <c r="E65">
        <v>181</v>
      </c>
      <c r="F65">
        <v>183</v>
      </c>
      <c r="G65">
        <f t="shared" si="0"/>
        <v>532</v>
      </c>
      <c r="H65">
        <v>532</v>
      </c>
      <c r="I65">
        <f t="shared" si="1"/>
        <v>4.7118132775709717E-4</v>
      </c>
      <c r="J65" t="s">
        <v>19</v>
      </c>
      <c r="K65" t="s">
        <v>20</v>
      </c>
      <c r="M65" t="s">
        <v>21</v>
      </c>
      <c r="N65" s="8">
        <f t="shared" si="2"/>
        <v>532</v>
      </c>
      <c r="P65" s="8">
        <f t="shared" si="3"/>
        <v>4.7118132775709717E-4</v>
      </c>
    </row>
    <row r="66" spans="1:16" customFormat="1" x14ac:dyDescent="0.25">
      <c r="A66">
        <v>8</v>
      </c>
      <c r="B66">
        <v>5</v>
      </c>
      <c r="C66">
        <v>5</v>
      </c>
      <c r="D66">
        <v>3249</v>
      </c>
      <c r="E66">
        <v>3114</v>
      </c>
      <c r="F66">
        <v>3204</v>
      </c>
      <c r="G66">
        <f t="shared" si="0"/>
        <v>9567</v>
      </c>
      <c r="H66">
        <v>9567</v>
      </c>
      <c r="I66">
        <f t="shared" si="1"/>
        <v>8.4732927869401297E-3</v>
      </c>
      <c r="J66" t="s">
        <v>21</v>
      </c>
      <c r="K66" t="s">
        <v>20</v>
      </c>
      <c r="M66" t="s">
        <v>21</v>
      </c>
      <c r="N66" s="8">
        <f t="shared" si="2"/>
        <v>10099</v>
      </c>
      <c r="P66" s="8">
        <f t="shared" si="3"/>
        <v>8.9444741146972265E-3</v>
      </c>
    </row>
    <row r="67" spans="1:16" customFormat="1" x14ac:dyDescent="0.25">
      <c r="A67">
        <v>47</v>
      </c>
      <c r="B67">
        <v>5</v>
      </c>
      <c r="C67">
        <v>5</v>
      </c>
      <c r="D67">
        <v>1564</v>
      </c>
      <c r="E67">
        <v>1448</v>
      </c>
      <c r="F67">
        <v>1516</v>
      </c>
      <c r="G67">
        <f t="shared" si="0"/>
        <v>4528</v>
      </c>
      <c r="H67">
        <v>4528</v>
      </c>
      <c r="I67">
        <f t="shared" si="1"/>
        <v>4.0103553610604057E-3</v>
      </c>
      <c r="J67" t="s">
        <v>21</v>
      </c>
      <c r="K67" t="s">
        <v>20</v>
      </c>
      <c r="M67" t="s">
        <v>21</v>
      </c>
      <c r="N67" s="8">
        <f t="shared" si="2"/>
        <v>14627</v>
      </c>
      <c r="P67" s="8">
        <f t="shared" si="3"/>
        <v>1.2954829475757632E-2</v>
      </c>
    </row>
    <row r="68" spans="1:16" customFormat="1" x14ac:dyDescent="0.25">
      <c r="A68">
        <v>57</v>
      </c>
      <c r="B68">
        <v>5</v>
      </c>
      <c r="C68">
        <v>5</v>
      </c>
      <c r="D68">
        <v>1293</v>
      </c>
      <c r="E68">
        <v>1236</v>
      </c>
      <c r="F68">
        <v>1252</v>
      </c>
      <c r="G68">
        <f t="shared" si="0"/>
        <v>3781</v>
      </c>
      <c r="H68">
        <v>3781</v>
      </c>
      <c r="I68">
        <f t="shared" si="1"/>
        <v>3.3487530079879405E-3</v>
      </c>
      <c r="J68" t="s">
        <v>21</v>
      </c>
      <c r="K68" t="s">
        <v>20</v>
      </c>
      <c r="M68" t="s">
        <v>21</v>
      </c>
      <c r="N68" s="8">
        <f t="shared" si="2"/>
        <v>18408</v>
      </c>
      <c r="P68" s="8">
        <f t="shared" si="3"/>
        <v>1.6303582483745572E-2</v>
      </c>
    </row>
    <row r="69" spans="1:16" x14ac:dyDescent="0.25">
      <c r="A69" s="8">
        <v>63</v>
      </c>
      <c r="B69" s="8">
        <v>5</v>
      </c>
      <c r="C69" s="8">
        <v>5</v>
      </c>
      <c r="D69" s="8">
        <v>1048</v>
      </c>
      <c r="E69" s="8">
        <v>1038</v>
      </c>
      <c r="F69" s="8">
        <v>1081</v>
      </c>
      <c r="G69" s="8">
        <f t="shared" si="0"/>
        <v>3167</v>
      </c>
      <c r="H69" s="8">
        <v>3167</v>
      </c>
      <c r="I69" s="8">
        <f t="shared" si="1"/>
        <v>2.8049459868547495E-3</v>
      </c>
      <c r="J69" s="8" t="s">
        <v>21</v>
      </c>
      <c r="K69" s="8" t="s">
        <v>20</v>
      </c>
      <c r="M69" s="8" t="s">
        <v>21</v>
      </c>
      <c r="N69" s="8">
        <f t="shared" si="2"/>
        <v>21575</v>
      </c>
      <c r="O69" s="8">
        <f t="shared" si="4"/>
        <v>21575</v>
      </c>
      <c r="P69" s="8">
        <f t="shared" si="3"/>
        <v>1.9108528470600322E-2</v>
      </c>
    </row>
    <row r="70" spans="1:16" customFormat="1" x14ac:dyDescent="0.25">
      <c r="A70">
        <v>48</v>
      </c>
      <c r="B70">
        <v>20</v>
      </c>
      <c r="C70">
        <v>7</v>
      </c>
      <c r="D70">
        <v>1509</v>
      </c>
      <c r="E70">
        <v>1433</v>
      </c>
      <c r="F70">
        <v>1516</v>
      </c>
      <c r="G70">
        <f t="shared" si="0"/>
        <v>4458</v>
      </c>
      <c r="H70">
        <v>4458</v>
      </c>
      <c r="I70">
        <f t="shared" si="1"/>
        <v>3.9483578179344723E-3</v>
      </c>
      <c r="J70" t="s">
        <v>19</v>
      </c>
      <c r="K70" t="s">
        <v>20</v>
      </c>
      <c r="M70" t="s">
        <v>26</v>
      </c>
      <c r="N70" s="8">
        <f t="shared" si="2"/>
        <v>4458</v>
      </c>
      <c r="P70" s="8">
        <f t="shared" si="3"/>
        <v>3.9483578179344723E-3</v>
      </c>
    </row>
    <row r="71" spans="1:16" customFormat="1" x14ac:dyDescent="0.25">
      <c r="A71">
        <v>145</v>
      </c>
      <c r="B71">
        <v>88</v>
      </c>
      <c r="C71">
        <v>7</v>
      </c>
      <c r="D71">
        <v>107</v>
      </c>
      <c r="E71">
        <v>92</v>
      </c>
      <c r="F71">
        <v>106</v>
      </c>
      <c r="G71">
        <f t="shared" ref="G71:G134" si="5">D71+E71+F71</f>
        <v>305</v>
      </c>
      <c r="H71">
        <v>305</v>
      </c>
      <c r="I71">
        <f t="shared" si="1"/>
        <v>2.7013215219156889E-4</v>
      </c>
      <c r="J71" t="s">
        <v>19</v>
      </c>
      <c r="K71" t="s">
        <v>20</v>
      </c>
      <c r="M71" t="s">
        <v>26</v>
      </c>
      <c r="N71" s="8">
        <f t="shared" si="2"/>
        <v>4763</v>
      </c>
      <c r="P71" s="8">
        <f t="shared" si="3"/>
        <v>4.2184899701260409E-3</v>
      </c>
    </row>
    <row r="72" spans="1:16" customFormat="1" x14ac:dyDescent="0.25">
      <c r="A72">
        <v>186</v>
      </c>
      <c r="B72">
        <v>128</v>
      </c>
      <c r="C72">
        <v>7</v>
      </c>
      <c r="D72">
        <v>36</v>
      </c>
      <c r="E72">
        <v>68</v>
      </c>
      <c r="F72">
        <v>69</v>
      </c>
      <c r="G72">
        <f t="shared" si="5"/>
        <v>173</v>
      </c>
      <c r="H72">
        <v>173</v>
      </c>
      <c r="I72">
        <f t="shared" ref="I72:I84" si="6">H72/$F$1</f>
        <v>1.532224994398079E-4</v>
      </c>
      <c r="J72" t="s">
        <v>19</v>
      </c>
      <c r="K72" t="s">
        <v>20</v>
      </c>
      <c r="M72" t="s">
        <v>26</v>
      </c>
      <c r="N72" s="8">
        <f t="shared" ref="N72:N135" si="7">IF(C72=C71,H72+N71,H72)</f>
        <v>4936</v>
      </c>
      <c r="P72" s="8">
        <f t="shared" ref="P72:P85" si="8">IF(C72=C71,I72+P71,I72)</f>
        <v>4.3717124695658487E-3</v>
      </c>
    </row>
    <row r="73" spans="1:16" customFormat="1" x14ac:dyDescent="0.25">
      <c r="A73">
        <v>25</v>
      </c>
      <c r="B73">
        <v>7</v>
      </c>
      <c r="C73">
        <v>7</v>
      </c>
      <c r="D73">
        <v>2155</v>
      </c>
      <c r="E73">
        <v>2005</v>
      </c>
      <c r="F73">
        <v>2278</v>
      </c>
      <c r="G73">
        <f t="shared" si="5"/>
        <v>6438</v>
      </c>
      <c r="H73">
        <v>6438</v>
      </c>
      <c r="I73">
        <f t="shared" si="6"/>
        <v>5.702002609210886E-3</v>
      </c>
      <c r="J73" t="s">
        <v>26</v>
      </c>
      <c r="K73" t="s">
        <v>20</v>
      </c>
      <c r="M73" t="s">
        <v>26</v>
      </c>
      <c r="N73" s="8">
        <f t="shared" si="7"/>
        <v>11374</v>
      </c>
      <c r="P73" s="8">
        <f t="shared" si="8"/>
        <v>1.0073715078776736E-2</v>
      </c>
    </row>
    <row r="74" spans="1:16" customFormat="1" x14ac:dyDescent="0.25">
      <c r="A74">
        <v>53</v>
      </c>
      <c r="B74">
        <v>7</v>
      </c>
      <c r="C74">
        <v>7</v>
      </c>
      <c r="D74">
        <v>1351</v>
      </c>
      <c r="E74">
        <v>1275</v>
      </c>
      <c r="F74">
        <v>1275</v>
      </c>
      <c r="G74">
        <f t="shared" si="5"/>
        <v>3901</v>
      </c>
      <c r="H74">
        <v>3901</v>
      </c>
      <c r="I74">
        <f t="shared" si="6"/>
        <v>3.4550345104895413E-3</v>
      </c>
      <c r="J74" t="s">
        <v>26</v>
      </c>
      <c r="K74" t="s">
        <v>20</v>
      </c>
      <c r="M74" t="s">
        <v>26</v>
      </c>
      <c r="N74" s="8">
        <f t="shared" si="7"/>
        <v>15275</v>
      </c>
      <c r="P74" s="8">
        <f t="shared" si="8"/>
        <v>1.3528749589266278E-2</v>
      </c>
    </row>
    <row r="75" spans="1:16" customFormat="1" x14ac:dyDescent="0.25">
      <c r="A75">
        <v>73</v>
      </c>
      <c r="B75">
        <v>7</v>
      </c>
      <c r="C75">
        <v>7</v>
      </c>
      <c r="D75">
        <v>889</v>
      </c>
      <c r="E75">
        <v>828</v>
      </c>
      <c r="F75">
        <v>919</v>
      </c>
      <c r="G75">
        <f t="shared" si="5"/>
        <v>2636</v>
      </c>
      <c r="H75">
        <v>2636</v>
      </c>
      <c r="I75">
        <f t="shared" si="6"/>
        <v>2.3346503382851657E-3</v>
      </c>
      <c r="J75" t="s">
        <v>26</v>
      </c>
      <c r="K75" t="s">
        <v>20</v>
      </c>
      <c r="M75" t="s">
        <v>26</v>
      </c>
      <c r="N75" s="8">
        <f t="shared" si="7"/>
        <v>17911</v>
      </c>
      <c r="P75" s="8">
        <f t="shared" si="8"/>
        <v>1.5863399927551442E-2</v>
      </c>
    </row>
    <row r="76" spans="1:16" customFormat="1" x14ac:dyDescent="0.25">
      <c r="A76">
        <v>86</v>
      </c>
      <c r="B76">
        <v>7</v>
      </c>
      <c r="C76">
        <v>7</v>
      </c>
      <c r="D76">
        <v>672</v>
      </c>
      <c r="E76">
        <v>620</v>
      </c>
      <c r="F76">
        <v>679</v>
      </c>
      <c r="G76">
        <f t="shared" si="5"/>
        <v>1971</v>
      </c>
      <c r="H76">
        <v>1971</v>
      </c>
      <c r="I76">
        <f t="shared" si="6"/>
        <v>1.7456736785887942E-3</v>
      </c>
      <c r="J76" t="s">
        <v>26</v>
      </c>
      <c r="K76" t="s">
        <v>20</v>
      </c>
      <c r="M76" t="s">
        <v>26</v>
      </c>
      <c r="N76" s="8">
        <f t="shared" si="7"/>
        <v>19882</v>
      </c>
      <c r="P76" s="8">
        <f t="shared" si="8"/>
        <v>1.7609073606140238E-2</v>
      </c>
    </row>
    <row r="77" spans="1:16" x14ac:dyDescent="0.25">
      <c r="A77" s="8">
        <v>102</v>
      </c>
      <c r="B77" s="8">
        <v>47</v>
      </c>
      <c r="C77" s="8">
        <v>7</v>
      </c>
      <c r="D77" s="8">
        <v>327</v>
      </c>
      <c r="E77" s="8">
        <v>358</v>
      </c>
      <c r="F77" s="8">
        <v>354</v>
      </c>
      <c r="G77" s="8">
        <f t="shared" si="5"/>
        <v>1039</v>
      </c>
      <c r="H77" s="8">
        <v>1039</v>
      </c>
      <c r="I77" s="8">
        <f t="shared" si="6"/>
        <v>9.2022067582636083E-4</v>
      </c>
      <c r="J77" s="8" t="s">
        <v>26</v>
      </c>
      <c r="K77" s="8" t="s">
        <v>20</v>
      </c>
      <c r="M77" s="8" t="s">
        <v>26</v>
      </c>
      <c r="N77" s="8">
        <f t="shared" si="7"/>
        <v>20921</v>
      </c>
      <c r="O77" s="8">
        <f t="shared" si="4"/>
        <v>20921</v>
      </c>
      <c r="P77" s="8">
        <f t="shared" si="8"/>
        <v>1.8529294281966598E-2</v>
      </c>
    </row>
    <row r="78" spans="1:16" customFormat="1" x14ac:dyDescent="0.25">
      <c r="A78">
        <v>15</v>
      </c>
      <c r="B78">
        <v>8</v>
      </c>
      <c r="C78">
        <v>8</v>
      </c>
      <c r="D78">
        <v>2548</v>
      </c>
      <c r="E78">
        <v>2594</v>
      </c>
      <c r="F78">
        <v>2550</v>
      </c>
      <c r="G78">
        <f t="shared" si="5"/>
        <v>7692</v>
      </c>
      <c r="H78">
        <v>7692</v>
      </c>
      <c r="I78">
        <f t="shared" si="6"/>
        <v>6.8126443103526156E-3</v>
      </c>
      <c r="J78" t="s">
        <v>23</v>
      </c>
      <c r="K78" t="s">
        <v>24</v>
      </c>
      <c r="L78" t="s">
        <v>43</v>
      </c>
      <c r="M78" t="s">
        <v>23</v>
      </c>
      <c r="N78" s="8">
        <f t="shared" si="7"/>
        <v>7692</v>
      </c>
      <c r="P78" s="8">
        <f t="shared" si="8"/>
        <v>6.8126443103526156E-3</v>
      </c>
    </row>
    <row r="79" spans="1:16" x14ac:dyDescent="0.25">
      <c r="A79" s="8">
        <v>19</v>
      </c>
      <c r="B79" s="8">
        <v>8</v>
      </c>
      <c r="C79" s="8">
        <v>8</v>
      </c>
      <c r="D79" s="8">
        <v>2321</v>
      </c>
      <c r="E79" s="8">
        <v>2306</v>
      </c>
      <c r="F79" s="8">
        <v>2517</v>
      </c>
      <c r="G79" s="8">
        <f t="shared" si="5"/>
        <v>7144</v>
      </c>
      <c r="H79" s="8">
        <v>7144</v>
      </c>
      <c r="I79" s="8">
        <f t="shared" si="6"/>
        <v>6.327292115595305E-3</v>
      </c>
      <c r="J79" s="8" t="s">
        <v>23</v>
      </c>
      <c r="K79" s="8" t="s">
        <v>24</v>
      </c>
      <c r="L79" s="8" t="s">
        <v>44</v>
      </c>
      <c r="M79" s="8" t="s">
        <v>23</v>
      </c>
      <c r="N79" s="8">
        <f t="shared" si="7"/>
        <v>14836</v>
      </c>
      <c r="O79" s="8">
        <f t="shared" si="4"/>
        <v>14836</v>
      </c>
      <c r="P79" s="8">
        <f t="shared" si="8"/>
        <v>1.3139936425947921E-2</v>
      </c>
    </row>
    <row r="80" spans="1:16" customFormat="1" x14ac:dyDescent="0.25">
      <c r="A80">
        <v>105</v>
      </c>
      <c r="B80">
        <v>50</v>
      </c>
      <c r="C80">
        <v>9</v>
      </c>
      <c r="D80">
        <v>327</v>
      </c>
      <c r="E80">
        <v>310</v>
      </c>
      <c r="F80">
        <v>276</v>
      </c>
      <c r="G80">
        <f t="shared" si="5"/>
        <v>913</v>
      </c>
      <c r="H80">
        <v>913</v>
      </c>
      <c r="I80">
        <f t="shared" si="6"/>
        <v>8.0862509819967993E-4</v>
      </c>
      <c r="J80" t="s">
        <v>19</v>
      </c>
      <c r="K80" t="s">
        <v>20</v>
      </c>
      <c r="M80" t="s">
        <v>21</v>
      </c>
      <c r="N80" s="8">
        <f t="shared" si="7"/>
        <v>913</v>
      </c>
      <c r="P80" s="8">
        <f t="shared" si="8"/>
        <v>8.0862509819967993E-4</v>
      </c>
    </row>
    <row r="81" spans="1:16" customFormat="1" x14ac:dyDescent="0.25">
      <c r="A81">
        <v>41</v>
      </c>
      <c r="B81">
        <v>9</v>
      </c>
      <c r="C81">
        <v>9</v>
      </c>
      <c r="D81">
        <v>1646</v>
      </c>
      <c r="E81">
        <v>1591</v>
      </c>
      <c r="F81">
        <v>1658</v>
      </c>
      <c r="G81">
        <f t="shared" si="5"/>
        <v>4895</v>
      </c>
      <c r="H81">
        <v>4895</v>
      </c>
      <c r="I81">
        <f t="shared" si="6"/>
        <v>4.3353996228778016E-3</v>
      </c>
      <c r="J81" t="s">
        <v>21</v>
      </c>
      <c r="K81" t="s">
        <v>20</v>
      </c>
      <c r="M81" t="s">
        <v>21</v>
      </c>
      <c r="N81" s="8">
        <f t="shared" si="7"/>
        <v>5808</v>
      </c>
      <c r="P81" s="8">
        <f t="shared" si="8"/>
        <v>5.1440247210774812E-3</v>
      </c>
    </row>
    <row r="82" spans="1:16" customFormat="1" x14ac:dyDescent="0.25">
      <c r="A82">
        <v>61</v>
      </c>
      <c r="B82">
        <v>9</v>
      </c>
      <c r="C82">
        <v>9</v>
      </c>
      <c r="D82">
        <v>1073</v>
      </c>
      <c r="E82">
        <v>1092</v>
      </c>
      <c r="F82">
        <v>1111</v>
      </c>
      <c r="G82">
        <f t="shared" si="5"/>
        <v>3276</v>
      </c>
      <c r="H82">
        <v>3276</v>
      </c>
      <c r="I82">
        <f t="shared" si="6"/>
        <v>2.9014850182937034E-3</v>
      </c>
      <c r="J82" t="s">
        <v>21</v>
      </c>
      <c r="K82" t="s">
        <v>20</v>
      </c>
      <c r="M82" t="s">
        <v>21</v>
      </c>
      <c r="N82" s="8">
        <f t="shared" si="7"/>
        <v>9084</v>
      </c>
      <c r="P82" s="8">
        <f t="shared" si="8"/>
        <v>8.0455097393711851E-3</v>
      </c>
    </row>
    <row r="83" spans="1:16" customFormat="1" x14ac:dyDescent="0.25">
      <c r="A83">
        <v>75</v>
      </c>
      <c r="B83">
        <v>9</v>
      </c>
      <c r="C83">
        <v>9</v>
      </c>
      <c r="D83">
        <v>882</v>
      </c>
      <c r="E83">
        <v>869</v>
      </c>
      <c r="F83">
        <v>849</v>
      </c>
      <c r="G83">
        <f t="shared" si="5"/>
        <v>2600</v>
      </c>
      <c r="H83">
        <v>2600</v>
      </c>
      <c r="I83">
        <f t="shared" si="6"/>
        <v>2.3027658875346855E-3</v>
      </c>
      <c r="J83" t="s">
        <v>21</v>
      </c>
      <c r="K83" t="s">
        <v>20</v>
      </c>
      <c r="M83" t="s">
        <v>21</v>
      </c>
      <c r="N83" s="8">
        <f t="shared" si="7"/>
        <v>11684</v>
      </c>
      <c r="P83" s="8">
        <f t="shared" si="8"/>
        <v>1.0348275626905871E-2</v>
      </c>
    </row>
    <row r="84" spans="1:16" customFormat="1" x14ac:dyDescent="0.25">
      <c r="A84">
        <v>77</v>
      </c>
      <c r="B84">
        <v>9</v>
      </c>
      <c r="C84">
        <v>9</v>
      </c>
      <c r="D84">
        <v>833</v>
      </c>
      <c r="E84">
        <v>806</v>
      </c>
      <c r="F84">
        <v>859</v>
      </c>
      <c r="G84">
        <f t="shared" si="5"/>
        <v>2498</v>
      </c>
      <c r="H84">
        <v>2498</v>
      </c>
      <c r="I84">
        <f t="shared" si="6"/>
        <v>2.2124266104083246E-3</v>
      </c>
      <c r="J84" t="s">
        <v>21</v>
      </c>
      <c r="K84" t="s">
        <v>20</v>
      </c>
      <c r="M84" t="s">
        <v>21</v>
      </c>
      <c r="N84" s="8">
        <f t="shared" si="7"/>
        <v>14182</v>
      </c>
      <c r="P84" s="8">
        <f t="shared" si="8"/>
        <v>1.2560702237314196E-2</v>
      </c>
    </row>
    <row r="85" spans="1:16" customFormat="1" x14ac:dyDescent="0.25">
      <c r="A85">
        <v>46</v>
      </c>
      <c r="B85">
        <v>13</v>
      </c>
      <c r="C85">
        <v>9</v>
      </c>
      <c r="D85">
        <v>1489</v>
      </c>
      <c r="E85">
        <v>1439</v>
      </c>
      <c r="F85">
        <v>1610</v>
      </c>
      <c r="G85">
        <f t="shared" si="5"/>
        <v>4538</v>
      </c>
      <c r="H85">
        <v>4538</v>
      </c>
      <c r="I85">
        <f>H85/$F$1</f>
        <v>4.0192121529355395E-3</v>
      </c>
      <c r="J85" t="s">
        <v>21</v>
      </c>
      <c r="K85" t="s">
        <v>20</v>
      </c>
      <c r="M85" t="s">
        <v>21</v>
      </c>
      <c r="N85" s="8">
        <f t="shared" si="7"/>
        <v>18720</v>
      </c>
      <c r="P85" s="8">
        <f t="shared" si="8"/>
        <v>1.6579914390249736E-2</v>
      </c>
    </row>
    <row r="86" spans="1:16" customFormat="1" x14ac:dyDescent="0.25">
      <c r="A86">
        <v>50</v>
      </c>
      <c r="B86">
        <v>13</v>
      </c>
      <c r="C86">
        <v>9</v>
      </c>
      <c r="D86">
        <v>1575</v>
      </c>
      <c r="E86">
        <v>1371</v>
      </c>
      <c r="F86">
        <v>1495</v>
      </c>
      <c r="G86">
        <f t="shared" si="5"/>
        <v>4441</v>
      </c>
      <c r="H86">
        <v>4441</v>
      </c>
      <c r="I86">
        <f t="shared" ref="I86:I115" si="9">H86/$F$1</f>
        <v>3.9333012717467451E-3</v>
      </c>
      <c r="J86" t="s">
        <v>21</v>
      </c>
      <c r="K86" t="s">
        <v>20</v>
      </c>
      <c r="M86" t="s">
        <v>21</v>
      </c>
      <c r="N86" s="8">
        <f t="shared" si="7"/>
        <v>23161</v>
      </c>
      <c r="P86" s="8">
        <f>IF(C86=C85,I86+P85,I86)</f>
        <v>2.051321566199648E-2</v>
      </c>
    </row>
    <row r="87" spans="1:16" customFormat="1" x14ac:dyDescent="0.25">
      <c r="A87">
        <v>85</v>
      </c>
      <c r="B87">
        <v>35</v>
      </c>
      <c r="C87">
        <v>9</v>
      </c>
      <c r="D87">
        <v>632</v>
      </c>
      <c r="E87">
        <v>665</v>
      </c>
      <c r="F87">
        <v>681</v>
      </c>
      <c r="G87">
        <f t="shared" si="5"/>
        <v>1978</v>
      </c>
      <c r="H87">
        <v>1978</v>
      </c>
      <c r="I87">
        <f t="shared" si="9"/>
        <v>1.7518734329013876E-3</v>
      </c>
      <c r="J87" t="s">
        <v>21</v>
      </c>
      <c r="K87" t="s">
        <v>20</v>
      </c>
      <c r="M87" t="s">
        <v>21</v>
      </c>
      <c r="N87" s="8">
        <f t="shared" si="7"/>
        <v>25139</v>
      </c>
      <c r="P87" s="8">
        <f t="shared" ref="P87:P114" si="10">IF(C87=C86,I87+P86,I87)</f>
        <v>2.2265089094897869E-2</v>
      </c>
    </row>
    <row r="88" spans="1:16" x14ac:dyDescent="0.25">
      <c r="A88" s="8">
        <v>110</v>
      </c>
      <c r="B88" s="8">
        <v>55</v>
      </c>
      <c r="C88" s="8">
        <v>9</v>
      </c>
      <c r="D88" s="8">
        <v>280</v>
      </c>
      <c r="E88" s="8">
        <v>263</v>
      </c>
      <c r="F88" s="8">
        <v>292</v>
      </c>
      <c r="G88" s="8">
        <f t="shared" si="5"/>
        <v>835</v>
      </c>
      <c r="H88" s="8">
        <v>835</v>
      </c>
      <c r="I88" s="8">
        <f t="shared" si="9"/>
        <v>7.3954212157363933E-4</v>
      </c>
      <c r="J88" s="8" t="s">
        <v>21</v>
      </c>
      <c r="K88" s="8" t="s">
        <v>20</v>
      </c>
      <c r="M88" s="8" t="s">
        <v>21</v>
      </c>
      <c r="N88" s="8">
        <f t="shared" si="7"/>
        <v>25974</v>
      </c>
      <c r="O88" s="8">
        <f t="shared" si="4"/>
        <v>25974</v>
      </c>
      <c r="P88" s="8">
        <f t="shared" si="10"/>
        <v>2.3004631216471508E-2</v>
      </c>
    </row>
    <row r="89" spans="1:16" customFormat="1" x14ac:dyDescent="0.25">
      <c r="A89">
        <v>36</v>
      </c>
      <c r="B89">
        <v>10</v>
      </c>
      <c r="C89">
        <v>10</v>
      </c>
      <c r="D89">
        <v>1842</v>
      </c>
      <c r="E89">
        <v>1766</v>
      </c>
      <c r="F89">
        <v>1833</v>
      </c>
      <c r="G89">
        <f t="shared" si="5"/>
        <v>5441</v>
      </c>
      <c r="H89">
        <v>5441</v>
      </c>
      <c r="I89">
        <f t="shared" si="9"/>
        <v>4.8189804592600862E-3</v>
      </c>
      <c r="J89" t="s">
        <v>26</v>
      </c>
      <c r="K89" t="s">
        <v>20</v>
      </c>
      <c r="M89" t="s">
        <v>26</v>
      </c>
      <c r="N89" s="8">
        <f t="shared" si="7"/>
        <v>5441</v>
      </c>
      <c r="P89" s="8">
        <f t="shared" si="10"/>
        <v>4.8189804592600862E-3</v>
      </c>
    </row>
    <row r="90" spans="1:16" customFormat="1" x14ac:dyDescent="0.25">
      <c r="A90">
        <v>65</v>
      </c>
      <c r="B90">
        <v>10</v>
      </c>
      <c r="C90">
        <v>10</v>
      </c>
      <c r="D90">
        <v>1085</v>
      </c>
      <c r="E90">
        <v>967</v>
      </c>
      <c r="F90">
        <v>1077</v>
      </c>
      <c r="G90">
        <f t="shared" si="5"/>
        <v>3129</v>
      </c>
      <c r="H90">
        <v>3129</v>
      </c>
      <c r="I90">
        <f t="shared" si="9"/>
        <v>2.7712901777292424E-3</v>
      </c>
      <c r="J90" t="s">
        <v>26</v>
      </c>
      <c r="K90" t="s">
        <v>20</v>
      </c>
      <c r="M90" t="s">
        <v>26</v>
      </c>
      <c r="N90" s="8">
        <f t="shared" si="7"/>
        <v>8570</v>
      </c>
      <c r="P90" s="8">
        <f t="shared" si="10"/>
        <v>7.590270636989329E-3</v>
      </c>
    </row>
    <row r="91" spans="1:16" customFormat="1" x14ac:dyDescent="0.25">
      <c r="A91">
        <v>83</v>
      </c>
      <c r="B91">
        <v>10</v>
      </c>
      <c r="C91">
        <v>10</v>
      </c>
      <c r="D91">
        <v>713</v>
      </c>
      <c r="E91">
        <v>671</v>
      </c>
      <c r="F91">
        <v>730</v>
      </c>
      <c r="G91">
        <f t="shared" si="5"/>
        <v>2114</v>
      </c>
      <c r="H91">
        <v>2114</v>
      </c>
      <c r="I91">
        <f t="shared" si="9"/>
        <v>1.8723258024032018E-3</v>
      </c>
      <c r="J91" t="s">
        <v>26</v>
      </c>
      <c r="K91" t="s">
        <v>20</v>
      </c>
      <c r="M91" t="s">
        <v>26</v>
      </c>
      <c r="N91" s="8">
        <f t="shared" si="7"/>
        <v>10684</v>
      </c>
      <c r="P91" s="8">
        <f t="shared" si="10"/>
        <v>9.4625964393925312E-3</v>
      </c>
    </row>
    <row r="92" spans="1:16" x14ac:dyDescent="0.25">
      <c r="A92" s="8">
        <v>91</v>
      </c>
      <c r="B92" s="8">
        <v>10</v>
      </c>
      <c r="C92" s="8">
        <v>10</v>
      </c>
      <c r="D92" s="8">
        <v>594</v>
      </c>
      <c r="E92" s="8">
        <v>518</v>
      </c>
      <c r="F92" s="8">
        <v>558</v>
      </c>
      <c r="G92" s="8">
        <f t="shared" si="5"/>
        <v>1670</v>
      </c>
      <c r="H92" s="8">
        <v>1670</v>
      </c>
      <c r="I92" s="8">
        <f t="shared" si="9"/>
        <v>1.4790842431472787E-3</v>
      </c>
      <c r="J92" s="8" t="s">
        <v>26</v>
      </c>
      <c r="K92" s="8" t="s">
        <v>20</v>
      </c>
      <c r="M92" s="8" t="s">
        <v>26</v>
      </c>
      <c r="N92" s="8">
        <f t="shared" si="7"/>
        <v>12354</v>
      </c>
      <c r="O92" s="8">
        <f t="shared" si="4"/>
        <v>12354</v>
      </c>
      <c r="P92" s="8">
        <f t="shared" si="10"/>
        <v>1.094168068253981E-2</v>
      </c>
    </row>
    <row r="93" spans="1:16" customFormat="1" x14ac:dyDescent="0.25">
      <c r="A93">
        <v>34</v>
      </c>
      <c r="B93">
        <v>12</v>
      </c>
      <c r="C93">
        <v>12</v>
      </c>
      <c r="D93">
        <v>1914</v>
      </c>
      <c r="E93">
        <v>1766</v>
      </c>
      <c r="F93">
        <v>1824</v>
      </c>
      <c r="G93">
        <f t="shared" si="5"/>
        <v>5504</v>
      </c>
      <c r="H93">
        <v>5504</v>
      </c>
      <c r="I93">
        <f t="shared" si="9"/>
        <v>4.8747782480734261E-3</v>
      </c>
      <c r="J93" t="s">
        <v>22</v>
      </c>
      <c r="K93" t="s">
        <v>20</v>
      </c>
      <c r="M93" t="s">
        <v>22</v>
      </c>
      <c r="N93" s="8">
        <f t="shared" si="7"/>
        <v>5504</v>
      </c>
      <c r="P93" s="8">
        <f t="shared" si="10"/>
        <v>4.8747782480734261E-3</v>
      </c>
    </row>
    <row r="94" spans="1:16" x14ac:dyDescent="0.25">
      <c r="A94" s="8">
        <v>52</v>
      </c>
      <c r="B94" s="8">
        <v>12</v>
      </c>
      <c r="C94" s="8">
        <v>12</v>
      </c>
      <c r="D94" s="8">
        <v>1446</v>
      </c>
      <c r="E94" s="8">
        <v>1262</v>
      </c>
      <c r="F94" s="8">
        <v>1506</v>
      </c>
      <c r="G94" s="8">
        <f t="shared" si="5"/>
        <v>4214</v>
      </c>
      <c r="H94" s="8">
        <v>4214</v>
      </c>
      <c r="I94" s="8">
        <f t="shared" si="9"/>
        <v>3.7322520961812172E-3</v>
      </c>
      <c r="J94" s="8" t="s">
        <v>22</v>
      </c>
      <c r="K94" s="8" t="s">
        <v>20</v>
      </c>
      <c r="M94" s="8" t="s">
        <v>22</v>
      </c>
      <c r="N94" s="8">
        <f t="shared" si="7"/>
        <v>9718</v>
      </c>
      <c r="O94" s="8">
        <f t="shared" si="4"/>
        <v>9718</v>
      </c>
      <c r="P94" s="8">
        <f t="shared" si="10"/>
        <v>8.6070303442546438E-3</v>
      </c>
    </row>
    <row r="95" spans="1:16" customFormat="1" x14ac:dyDescent="0.25">
      <c r="A95">
        <v>20</v>
      </c>
      <c r="B95">
        <v>14</v>
      </c>
      <c r="C95">
        <v>14</v>
      </c>
      <c r="D95">
        <v>2362</v>
      </c>
      <c r="E95">
        <v>2238</v>
      </c>
      <c r="F95">
        <v>2337</v>
      </c>
      <c r="G95">
        <f t="shared" si="5"/>
        <v>6937</v>
      </c>
      <c r="H95">
        <v>6937</v>
      </c>
      <c r="I95">
        <f t="shared" si="9"/>
        <v>6.1439565237800435E-3</v>
      </c>
      <c r="J95" t="s">
        <v>25</v>
      </c>
      <c r="K95" t="s">
        <v>20</v>
      </c>
      <c r="M95" t="s">
        <v>25</v>
      </c>
      <c r="N95" s="8">
        <f t="shared" si="7"/>
        <v>6937</v>
      </c>
      <c r="P95" s="8">
        <f t="shared" si="10"/>
        <v>6.1439565237800435E-3</v>
      </c>
    </row>
    <row r="96" spans="1:16" x14ac:dyDescent="0.25">
      <c r="A96" s="8">
        <v>96</v>
      </c>
      <c r="B96" s="8">
        <v>14</v>
      </c>
      <c r="C96" s="8">
        <v>14</v>
      </c>
      <c r="D96" s="8">
        <v>468</v>
      </c>
      <c r="E96" s="8">
        <v>455</v>
      </c>
      <c r="F96" s="8">
        <v>418</v>
      </c>
      <c r="G96" s="8">
        <f t="shared" si="5"/>
        <v>1341</v>
      </c>
      <c r="H96" s="8">
        <v>1341</v>
      </c>
      <c r="I96" s="8">
        <f t="shared" si="9"/>
        <v>1.1876957904553896E-3</v>
      </c>
      <c r="J96" s="8" t="s">
        <v>25</v>
      </c>
      <c r="K96" s="8" t="s">
        <v>20</v>
      </c>
      <c r="M96" s="8" t="s">
        <v>25</v>
      </c>
      <c r="N96" s="8">
        <f t="shared" si="7"/>
        <v>8278</v>
      </c>
      <c r="O96" s="8">
        <f t="shared" si="4"/>
        <v>8278</v>
      </c>
      <c r="P96" s="8">
        <f t="shared" si="10"/>
        <v>7.3316523142354329E-3</v>
      </c>
    </row>
    <row r="97" spans="1:16" x14ac:dyDescent="0.25">
      <c r="A97" s="8">
        <v>22</v>
      </c>
      <c r="B97" s="8">
        <v>15</v>
      </c>
      <c r="C97" s="8">
        <v>15</v>
      </c>
      <c r="D97" s="8">
        <v>2184</v>
      </c>
      <c r="E97" s="8">
        <v>2147</v>
      </c>
      <c r="F97" s="8">
        <v>2375</v>
      </c>
      <c r="G97" s="8">
        <f t="shared" si="5"/>
        <v>6706</v>
      </c>
      <c r="H97" s="8">
        <v>6706</v>
      </c>
      <c r="I97" s="8">
        <f t="shared" si="9"/>
        <v>5.9393646314644614E-3</v>
      </c>
      <c r="J97" s="8" t="s">
        <v>22</v>
      </c>
      <c r="K97" s="8" t="s">
        <v>20</v>
      </c>
      <c r="M97" s="8" t="s">
        <v>22</v>
      </c>
      <c r="N97" s="8">
        <f t="shared" si="7"/>
        <v>6706</v>
      </c>
      <c r="O97" s="8">
        <f t="shared" si="4"/>
        <v>6706</v>
      </c>
      <c r="P97" s="8">
        <f t="shared" si="10"/>
        <v>5.9393646314644614E-3</v>
      </c>
    </row>
    <row r="98" spans="1:16" customFormat="1" x14ac:dyDescent="0.25">
      <c r="A98">
        <v>23</v>
      </c>
      <c r="B98">
        <v>16</v>
      </c>
      <c r="C98">
        <v>16</v>
      </c>
      <c r="D98">
        <v>2295</v>
      </c>
      <c r="E98">
        <v>2124</v>
      </c>
      <c r="F98">
        <v>2198</v>
      </c>
      <c r="G98">
        <f t="shared" si="5"/>
        <v>6617</v>
      </c>
      <c r="H98">
        <v>6617</v>
      </c>
      <c r="I98">
        <f t="shared" si="9"/>
        <v>5.8605391837757747E-3</v>
      </c>
      <c r="J98" t="s">
        <v>19</v>
      </c>
      <c r="K98" t="s">
        <v>20</v>
      </c>
      <c r="M98" t="s">
        <v>0</v>
      </c>
      <c r="N98" s="8">
        <f t="shared" si="7"/>
        <v>6617</v>
      </c>
      <c r="P98" s="8">
        <f t="shared" si="10"/>
        <v>5.8605391837757747E-3</v>
      </c>
    </row>
    <row r="99" spans="1:16" customFormat="1" x14ac:dyDescent="0.25">
      <c r="A99">
        <v>84</v>
      </c>
      <c r="B99">
        <v>34</v>
      </c>
      <c r="C99">
        <v>16</v>
      </c>
      <c r="D99">
        <v>656</v>
      </c>
      <c r="E99">
        <v>644</v>
      </c>
      <c r="F99">
        <v>693</v>
      </c>
      <c r="G99">
        <f t="shared" si="5"/>
        <v>1993</v>
      </c>
      <c r="H99">
        <v>1993</v>
      </c>
      <c r="I99">
        <f t="shared" si="9"/>
        <v>1.7651586207140877E-3</v>
      </c>
      <c r="J99" t="s">
        <v>19</v>
      </c>
      <c r="K99" t="s">
        <v>20</v>
      </c>
      <c r="M99" t="s">
        <v>0</v>
      </c>
      <c r="N99" s="8">
        <f t="shared" si="7"/>
        <v>8610</v>
      </c>
      <c r="P99" s="8">
        <f t="shared" si="10"/>
        <v>7.6256978044898626E-3</v>
      </c>
    </row>
    <row r="100" spans="1:16" x14ac:dyDescent="0.25">
      <c r="A100" s="8">
        <v>165</v>
      </c>
      <c r="B100" s="8">
        <v>108</v>
      </c>
      <c r="C100" s="8">
        <v>16</v>
      </c>
      <c r="D100" s="8">
        <v>88</v>
      </c>
      <c r="E100" s="8">
        <v>56</v>
      </c>
      <c r="F100" s="8">
        <v>65</v>
      </c>
      <c r="G100" s="8">
        <f t="shared" si="5"/>
        <v>209</v>
      </c>
      <c r="H100" s="8">
        <v>209</v>
      </c>
      <c r="I100" s="8">
        <f t="shared" si="9"/>
        <v>1.8510695019028817E-4</v>
      </c>
      <c r="J100" s="8" t="s">
        <v>19</v>
      </c>
      <c r="K100" s="8" t="s">
        <v>20</v>
      </c>
      <c r="M100" s="8" t="s">
        <v>0</v>
      </c>
      <c r="N100" s="8">
        <f t="shared" si="7"/>
        <v>8819</v>
      </c>
      <c r="O100" s="8">
        <f t="shared" si="4"/>
        <v>8819</v>
      </c>
      <c r="P100" s="8">
        <f t="shared" si="10"/>
        <v>7.810804754680151E-3</v>
      </c>
    </row>
    <row r="101" spans="1:16" customFormat="1" x14ac:dyDescent="0.25">
      <c r="A101">
        <v>187</v>
      </c>
      <c r="B101">
        <v>129</v>
      </c>
      <c r="C101">
        <v>18</v>
      </c>
      <c r="D101">
        <v>68</v>
      </c>
      <c r="E101">
        <v>48</v>
      </c>
      <c r="F101">
        <v>55</v>
      </c>
      <c r="G101">
        <f t="shared" si="5"/>
        <v>171</v>
      </c>
      <c r="H101">
        <v>171</v>
      </c>
      <c r="I101">
        <f t="shared" si="9"/>
        <v>1.5145114106478123E-4</v>
      </c>
      <c r="J101" t="s">
        <v>19</v>
      </c>
      <c r="K101" t="s">
        <v>20</v>
      </c>
      <c r="M101" t="s">
        <v>26</v>
      </c>
      <c r="N101" s="8">
        <f t="shared" si="7"/>
        <v>171</v>
      </c>
      <c r="P101" s="8">
        <f t="shared" si="10"/>
        <v>1.5145114106478123E-4</v>
      </c>
    </row>
    <row r="102" spans="1:16" customFormat="1" x14ac:dyDescent="0.25">
      <c r="A102">
        <v>64</v>
      </c>
      <c r="B102">
        <v>18</v>
      </c>
      <c r="C102">
        <v>18</v>
      </c>
      <c r="D102">
        <v>1019</v>
      </c>
      <c r="E102">
        <v>1038</v>
      </c>
      <c r="F102">
        <v>1094</v>
      </c>
      <c r="G102">
        <f t="shared" si="5"/>
        <v>3151</v>
      </c>
      <c r="H102">
        <v>3151</v>
      </c>
      <c r="I102">
        <f t="shared" si="9"/>
        <v>2.7907751198545361E-3</v>
      </c>
      <c r="J102" t="s">
        <v>26</v>
      </c>
      <c r="K102" t="s">
        <v>20</v>
      </c>
      <c r="M102" t="s">
        <v>26</v>
      </c>
      <c r="N102" s="8">
        <f t="shared" si="7"/>
        <v>3322</v>
      </c>
      <c r="P102" s="8">
        <f t="shared" si="10"/>
        <v>2.9422262609193174E-3</v>
      </c>
    </row>
    <row r="103" spans="1:16" customFormat="1" x14ac:dyDescent="0.25">
      <c r="A103">
        <v>93</v>
      </c>
      <c r="B103">
        <v>18</v>
      </c>
      <c r="C103">
        <v>18</v>
      </c>
      <c r="D103">
        <v>573</v>
      </c>
      <c r="E103">
        <v>517</v>
      </c>
      <c r="F103">
        <v>549</v>
      </c>
      <c r="G103">
        <f t="shared" si="5"/>
        <v>1639</v>
      </c>
      <c r="H103">
        <v>1639</v>
      </c>
      <c r="I103">
        <f t="shared" si="9"/>
        <v>1.4516281883343652E-3</v>
      </c>
      <c r="J103" t="s">
        <v>26</v>
      </c>
      <c r="K103" t="s">
        <v>20</v>
      </c>
      <c r="M103" t="s">
        <v>26</v>
      </c>
      <c r="N103" s="8">
        <f t="shared" si="7"/>
        <v>4961</v>
      </c>
      <c r="P103" s="8">
        <f t="shared" si="10"/>
        <v>4.3938544492536829E-3</v>
      </c>
    </row>
    <row r="104" spans="1:16" customFormat="1" x14ac:dyDescent="0.25">
      <c r="A104">
        <v>51</v>
      </c>
      <c r="B104">
        <v>21</v>
      </c>
      <c r="C104">
        <v>18</v>
      </c>
      <c r="D104">
        <v>1455</v>
      </c>
      <c r="E104">
        <v>1365</v>
      </c>
      <c r="F104">
        <v>1523</v>
      </c>
      <c r="G104">
        <f t="shared" si="5"/>
        <v>4343</v>
      </c>
      <c r="H104">
        <v>4343</v>
      </c>
      <c r="I104">
        <f t="shared" si="9"/>
        <v>3.846504711370438E-3</v>
      </c>
      <c r="J104" t="s">
        <v>26</v>
      </c>
      <c r="K104" t="s">
        <v>20</v>
      </c>
      <c r="M104" t="s">
        <v>26</v>
      </c>
      <c r="N104" s="8">
        <f t="shared" si="7"/>
        <v>9304</v>
      </c>
      <c r="P104" s="8">
        <f t="shared" si="10"/>
        <v>8.2403591606241208E-3</v>
      </c>
    </row>
    <row r="105" spans="1:16" customFormat="1" x14ac:dyDescent="0.25">
      <c r="A105">
        <v>99</v>
      </c>
      <c r="B105">
        <v>44</v>
      </c>
      <c r="C105">
        <v>18</v>
      </c>
      <c r="D105">
        <v>428</v>
      </c>
      <c r="E105">
        <v>398</v>
      </c>
      <c r="F105">
        <v>429</v>
      </c>
      <c r="G105">
        <f t="shared" si="5"/>
        <v>1255</v>
      </c>
      <c r="H105">
        <v>1255</v>
      </c>
      <c r="I105">
        <f t="shared" si="9"/>
        <v>1.1115273803292424E-3</v>
      </c>
      <c r="J105" t="s">
        <v>26</v>
      </c>
      <c r="K105" t="s">
        <v>20</v>
      </c>
      <c r="M105" t="s">
        <v>26</v>
      </c>
      <c r="N105" s="8">
        <f t="shared" si="7"/>
        <v>10559</v>
      </c>
      <c r="P105" s="8">
        <f t="shared" si="10"/>
        <v>9.3518865409533639E-3</v>
      </c>
    </row>
    <row r="106" spans="1:16" customFormat="1" x14ac:dyDescent="0.25">
      <c r="A106">
        <v>111</v>
      </c>
      <c r="B106">
        <v>46</v>
      </c>
      <c r="C106">
        <v>18</v>
      </c>
      <c r="D106">
        <v>282</v>
      </c>
      <c r="E106">
        <v>294</v>
      </c>
      <c r="F106">
        <v>257</v>
      </c>
      <c r="G106">
        <f t="shared" si="5"/>
        <v>833</v>
      </c>
      <c r="H106">
        <v>833</v>
      </c>
      <c r="I106">
        <f t="shared" si="9"/>
        <v>7.3777076319861271E-4</v>
      </c>
      <c r="J106" t="s">
        <v>26</v>
      </c>
      <c r="K106" t="s">
        <v>20</v>
      </c>
      <c r="M106" t="s">
        <v>26</v>
      </c>
      <c r="N106" s="8">
        <f t="shared" si="7"/>
        <v>11392</v>
      </c>
      <c r="P106" s="8">
        <f t="shared" si="10"/>
        <v>1.0089657304151976E-2</v>
      </c>
    </row>
    <row r="107" spans="1:16" x14ac:dyDescent="0.25">
      <c r="A107" s="8">
        <v>166</v>
      </c>
      <c r="B107" s="8">
        <v>46</v>
      </c>
      <c r="C107" s="8">
        <v>18</v>
      </c>
      <c r="D107" s="8">
        <v>67</v>
      </c>
      <c r="E107" s="8">
        <v>65</v>
      </c>
      <c r="F107" s="8">
        <v>76</v>
      </c>
      <c r="G107" s="8">
        <f t="shared" si="5"/>
        <v>208</v>
      </c>
      <c r="H107" s="8">
        <v>208</v>
      </c>
      <c r="I107" s="8">
        <f t="shared" si="9"/>
        <v>1.8422127100277484E-4</v>
      </c>
      <c r="J107" s="8" t="s">
        <v>26</v>
      </c>
      <c r="K107" s="8" t="s">
        <v>20</v>
      </c>
      <c r="M107" s="8" t="s">
        <v>26</v>
      </c>
      <c r="N107" s="8">
        <f t="shared" si="7"/>
        <v>11600</v>
      </c>
      <c r="O107" s="8">
        <f t="shared" ref="O107:O164" si="11">IF(C107=C108,0,N107)</f>
        <v>11600</v>
      </c>
      <c r="P107" s="8">
        <f t="shared" si="10"/>
        <v>1.027387857515475E-2</v>
      </c>
    </row>
    <row r="108" spans="1:16" customFormat="1" x14ac:dyDescent="0.25">
      <c r="A108">
        <v>82</v>
      </c>
      <c r="B108">
        <v>22</v>
      </c>
      <c r="C108">
        <v>22</v>
      </c>
      <c r="D108">
        <v>686</v>
      </c>
      <c r="E108">
        <v>801</v>
      </c>
      <c r="F108">
        <v>740</v>
      </c>
      <c r="G108">
        <f t="shared" si="5"/>
        <v>2227</v>
      </c>
      <c r="H108">
        <v>2227</v>
      </c>
      <c r="I108">
        <f t="shared" si="9"/>
        <v>1.9724075505922092E-3</v>
      </c>
      <c r="J108" t="s">
        <v>30</v>
      </c>
      <c r="K108" t="s">
        <v>20</v>
      </c>
      <c r="M108" t="s">
        <v>30</v>
      </c>
      <c r="N108" s="8">
        <f t="shared" si="7"/>
        <v>2227</v>
      </c>
      <c r="P108" s="8">
        <f t="shared" si="10"/>
        <v>1.9724075505922092E-3</v>
      </c>
    </row>
    <row r="109" spans="1:16" x14ac:dyDescent="0.25">
      <c r="A109" s="8">
        <v>87</v>
      </c>
      <c r="B109" s="8">
        <v>22</v>
      </c>
      <c r="C109" s="8">
        <v>22</v>
      </c>
      <c r="D109" s="8">
        <v>722</v>
      </c>
      <c r="E109" s="8">
        <v>591</v>
      </c>
      <c r="F109" s="8">
        <v>639</v>
      </c>
      <c r="G109" s="8">
        <f t="shared" si="5"/>
        <v>1952</v>
      </c>
      <c r="H109" s="8">
        <v>1952</v>
      </c>
      <c r="I109" s="8">
        <f t="shared" si="9"/>
        <v>1.7288457740260406E-3</v>
      </c>
      <c r="J109" s="8" t="s">
        <v>30</v>
      </c>
      <c r="K109" s="8" t="s">
        <v>20</v>
      </c>
      <c r="M109" s="8" t="s">
        <v>30</v>
      </c>
      <c r="N109" s="8">
        <f t="shared" si="7"/>
        <v>4179</v>
      </c>
      <c r="O109" s="8">
        <f t="shared" si="11"/>
        <v>4179</v>
      </c>
      <c r="P109" s="8">
        <f t="shared" si="10"/>
        <v>3.7012533246182497E-3</v>
      </c>
    </row>
    <row r="110" spans="1:16" customFormat="1" x14ac:dyDescent="0.25">
      <c r="A110">
        <v>135</v>
      </c>
      <c r="B110">
        <v>79</v>
      </c>
      <c r="C110">
        <v>24</v>
      </c>
      <c r="D110">
        <v>124</v>
      </c>
      <c r="E110">
        <v>124</v>
      </c>
      <c r="F110">
        <v>118</v>
      </c>
      <c r="G110">
        <f t="shared" si="5"/>
        <v>366</v>
      </c>
      <c r="H110">
        <v>366</v>
      </c>
      <c r="I110">
        <f t="shared" si="9"/>
        <v>3.2415858262988266E-4</v>
      </c>
      <c r="J110" t="s">
        <v>19</v>
      </c>
      <c r="K110" t="s">
        <v>20</v>
      </c>
      <c r="M110" t="s">
        <v>21</v>
      </c>
      <c r="N110" s="8">
        <f t="shared" si="7"/>
        <v>366</v>
      </c>
      <c r="P110" s="8">
        <f t="shared" si="10"/>
        <v>3.2415858262988266E-4</v>
      </c>
    </row>
    <row r="111" spans="1:16" customFormat="1" x14ac:dyDescent="0.25">
      <c r="A111">
        <v>209</v>
      </c>
      <c r="B111">
        <v>151</v>
      </c>
      <c r="C111">
        <v>24</v>
      </c>
      <c r="D111">
        <v>42</v>
      </c>
      <c r="E111">
        <v>46</v>
      </c>
      <c r="F111">
        <v>37</v>
      </c>
      <c r="G111">
        <f t="shared" si="5"/>
        <v>125</v>
      </c>
      <c r="H111">
        <v>125</v>
      </c>
      <c r="I111">
        <f t="shared" si="9"/>
        <v>1.1070989843916757E-4</v>
      </c>
      <c r="J111" t="s">
        <v>19</v>
      </c>
      <c r="K111" t="s">
        <v>20</v>
      </c>
      <c r="M111" t="s">
        <v>21</v>
      </c>
      <c r="N111" s="8">
        <f t="shared" si="7"/>
        <v>491</v>
      </c>
      <c r="P111" s="8">
        <f t="shared" si="10"/>
        <v>4.3486848106905025E-4</v>
      </c>
    </row>
    <row r="112" spans="1:16" customFormat="1" x14ac:dyDescent="0.25">
      <c r="A112">
        <v>58</v>
      </c>
      <c r="B112">
        <v>24</v>
      </c>
      <c r="C112">
        <v>24</v>
      </c>
      <c r="D112">
        <v>1304</v>
      </c>
      <c r="E112">
        <v>1068</v>
      </c>
      <c r="F112">
        <v>1178</v>
      </c>
      <c r="G112">
        <f t="shared" si="5"/>
        <v>3550</v>
      </c>
      <c r="H112">
        <v>3550</v>
      </c>
      <c r="I112">
        <f t="shared" si="9"/>
        <v>3.1441611156723588E-3</v>
      </c>
      <c r="J112" t="s">
        <v>21</v>
      </c>
      <c r="K112" t="s">
        <v>20</v>
      </c>
      <c r="M112" t="s">
        <v>21</v>
      </c>
      <c r="N112" s="8">
        <f t="shared" si="7"/>
        <v>4041</v>
      </c>
      <c r="P112" s="8">
        <f t="shared" si="10"/>
        <v>3.579029596741409E-3</v>
      </c>
    </row>
    <row r="113" spans="1:16" x14ac:dyDescent="0.25">
      <c r="A113" s="8">
        <v>92</v>
      </c>
      <c r="B113" s="8">
        <v>38</v>
      </c>
      <c r="C113" s="8">
        <v>24</v>
      </c>
      <c r="D113" s="8">
        <v>628</v>
      </c>
      <c r="E113" s="8">
        <v>504</v>
      </c>
      <c r="F113" s="8">
        <v>538</v>
      </c>
      <c r="G113" s="8">
        <f t="shared" si="5"/>
        <v>1670</v>
      </c>
      <c r="H113" s="8">
        <v>1670</v>
      </c>
      <c r="I113" s="8">
        <f t="shared" si="9"/>
        <v>1.4790842431472787E-3</v>
      </c>
      <c r="J113" s="8" t="s">
        <v>21</v>
      </c>
      <c r="K113" s="8" t="s">
        <v>20</v>
      </c>
      <c r="M113" s="8" t="s">
        <v>21</v>
      </c>
      <c r="N113" s="8">
        <f t="shared" si="7"/>
        <v>5711</v>
      </c>
      <c r="O113" s="8">
        <f t="shared" si="11"/>
        <v>5711</v>
      </c>
      <c r="P113" s="8">
        <f t="shared" si="10"/>
        <v>5.0581138398886876E-3</v>
      </c>
    </row>
    <row r="114" spans="1:16" x14ac:dyDescent="0.25">
      <c r="A114" s="8">
        <v>62</v>
      </c>
      <c r="B114" s="8">
        <v>25</v>
      </c>
      <c r="C114" s="8">
        <v>25</v>
      </c>
      <c r="D114" s="8">
        <v>1077</v>
      </c>
      <c r="E114" s="8">
        <v>1003</v>
      </c>
      <c r="F114" s="8">
        <v>1163</v>
      </c>
      <c r="G114" s="8">
        <f t="shared" si="5"/>
        <v>3243</v>
      </c>
      <c r="H114" s="8">
        <v>3243</v>
      </c>
      <c r="I114" s="8">
        <f t="shared" si="9"/>
        <v>2.8722576051057633E-3</v>
      </c>
      <c r="J114" s="8" t="s">
        <v>23</v>
      </c>
      <c r="K114" s="8" t="s">
        <v>27</v>
      </c>
      <c r="L114" s="8" t="s">
        <v>45</v>
      </c>
      <c r="M114" s="8" t="s">
        <v>23</v>
      </c>
      <c r="N114" s="8">
        <f t="shared" si="7"/>
        <v>3243</v>
      </c>
      <c r="O114" s="8">
        <f t="shared" si="11"/>
        <v>3243</v>
      </c>
      <c r="P114" s="8">
        <f t="shared" si="10"/>
        <v>2.8722576051057633E-3</v>
      </c>
    </row>
    <row r="115" spans="1:16" x14ac:dyDescent="0.25">
      <c r="A115" s="8">
        <v>66</v>
      </c>
      <c r="B115" s="8">
        <v>26</v>
      </c>
      <c r="C115" s="8">
        <v>26</v>
      </c>
      <c r="D115" s="8">
        <v>1024</v>
      </c>
      <c r="E115" s="8">
        <v>989</v>
      </c>
      <c r="F115" s="8">
        <v>1079</v>
      </c>
      <c r="G115" s="8">
        <f t="shared" si="5"/>
        <v>3092</v>
      </c>
      <c r="H115" s="8">
        <v>3092</v>
      </c>
      <c r="I115" s="8">
        <f t="shared" si="9"/>
        <v>2.7385200477912488E-3</v>
      </c>
      <c r="J115" s="8" t="s">
        <v>28</v>
      </c>
      <c r="K115" s="8" t="s">
        <v>20</v>
      </c>
      <c r="M115" s="8" t="s">
        <v>0</v>
      </c>
      <c r="N115" s="8">
        <f t="shared" si="7"/>
        <v>3092</v>
      </c>
      <c r="O115" s="8">
        <f t="shared" si="11"/>
        <v>3092</v>
      </c>
      <c r="P115" s="8">
        <f>IF(C115=C114,I115+P114,I115)</f>
        <v>2.7385200477912488E-3</v>
      </c>
    </row>
    <row r="116" spans="1:16" x14ac:dyDescent="0.25">
      <c r="A116" s="8">
        <v>67</v>
      </c>
      <c r="B116" s="8">
        <v>27</v>
      </c>
      <c r="C116" s="8">
        <v>27</v>
      </c>
      <c r="D116" s="8">
        <v>999</v>
      </c>
      <c r="E116" s="8">
        <v>934</v>
      </c>
      <c r="F116" s="8">
        <v>1056</v>
      </c>
      <c r="G116" s="8">
        <f t="shared" si="5"/>
        <v>2989</v>
      </c>
      <c r="H116" s="8">
        <v>2989</v>
      </c>
      <c r="I116" s="8">
        <f>H116/$F$1</f>
        <v>2.6472950914773748E-3</v>
      </c>
      <c r="J116" s="8" t="s">
        <v>22</v>
      </c>
      <c r="K116" s="8" t="s">
        <v>20</v>
      </c>
      <c r="M116" s="8" t="s">
        <v>0</v>
      </c>
      <c r="N116" s="8">
        <f t="shared" si="7"/>
        <v>2989</v>
      </c>
      <c r="O116" s="8">
        <f t="shared" si="11"/>
        <v>2989</v>
      </c>
      <c r="P116" s="8">
        <f t="shared" ref="P116:P124" si="12">IF(C116=C115,I116+P115,I116)</f>
        <v>2.6472950914773748E-3</v>
      </c>
    </row>
    <row r="117" spans="1:16" x14ac:dyDescent="0.25">
      <c r="A117" s="8">
        <v>72</v>
      </c>
      <c r="B117" s="8">
        <v>30</v>
      </c>
      <c r="C117" s="8">
        <v>30</v>
      </c>
      <c r="D117" s="8">
        <v>926</v>
      </c>
      <c r="E117" s="8">
        <v>890</v>
      </c>
      <c r="F117" s="8">
        <v>827</v>
      </c>
      <c r="G117" s="8">
        <f t="shared" si="5"/>
        <v>2643</v>
      </c>
      <c r="H117" s="8">
        <v>2643</v>
      </c>
      <c r="I117" s="8">
        <f t="shared" ref="I117:I139" si="13">H117/$F$1</f>
        <v>2.3408500925977591E-3</v>
      </c>
      <c r="J117" s="8" t="s">
        <v>19</v>
      </c>
      <c r="K117" s="8" t="s">
        <v>20</v>
      </c>
      <c r="M117" s="8" t="s">
        <v>0</v>
      </c>
      <c r="N117" s="8">
        <f t="shared" si="7"/>
        <v>2643</v>
      </c>
      <c r="O117" s="8">
        <f t="shared" si="11"/>
        <v>2643</v>
      </c>
      <c r="P117" s="8">
        <f t="shared" si="12"/>
        <v>2.3408500925977591E-3</v>
      </c>
    </row>
    <row r="118" spans="1:16" x14ac:dyDescent="0.25">
      <c r="A118" s="8">
        <v>79</v>
      </c>
      <c r="B118" s="8">
        <v>32</v>
      </c>
      <c r="C118" s="8">
        <v>32</v>
      </c>
      <c r="D118" s="8">
        <v>880</v>
      </c>
      <c r="E118" s="8">
        <v>740</v>
      </c>
      <c r="F118" s="8">
        <v>752</v>
      </c>
      <c r="G118" s="8">
        <f t="shared" si="5"/>
        <v>2372</v>
      </c>
      <c r="H118" s="8">
        <v>2372</v>
      </c>
      <c r="I118" s="8">
        <f t="shared" si="13"/>
        <v>2.1008310327816438E-3</v>
      </c>
      <c r="J118" s="8" t="s">
        <v>19</v>
      </c>
      <c r="K118" s="8" t="s">
        <v>20</v>
      </c>
      <c r="M118" s="8" t="s">
        <v>0</v>
      </c>
      <c r="N118" s="8">
        <f t="shared" si="7"/>
        <v>2372</v>
      </c>
      <c r="O118" s="8">
        <f t="shared" si="11"/>
        <v>2372</v>
      </c>
      <c r="P118" s="8">
        <f t="shared" si="12"/>
        <v>2.1008310327816438E-3</v>
      </c>
    </row>
    <row r="119" spans="1:16" x14ac:dyDescent="0.25">
      <c r="A119" s="8">
        <v>81</v>
      </c>
      <c r="B119" s="8">
        <v>33</v>
      </c>
      <c r="C119" s="8">
        <v>33</v>
      </c>
      <c r="D119" s="8">
        <v>672</v>
      </c>
      <c r="E119" s="8">
        <v>776</v>
      </c>
      <c r="F119" s="8">
        <v>798</v>
      </c>
      <c r="G119" s="8">
        <f t="shared" si="5"/>
        <v>2246</v>
      </c>
      <c r="H119" s="8">
        <v>2246</v>
      </c>
      <c r="I119" s="8">
        <f t="shared" si="13"/>
        <v>1.989235455154963E-3</v>
      </c>
      <c r="J119" s="8" t="s">
        <v>29</v>
      </c>
      <c r="K119" s="8" t="s">
        <v>20</v>
      </c>
      <c r="M119" s="8" t="s">
        <v>29</v>
      </c>
      <c r="N119" s="8">
        <f t="shared" si="7"/>
        <v>2246</v>
      </c>
      <c r="O119" s="8">
        <f t="shared" si="11"/>
        <v>2246</v>
      </c>
      <c r="P119" s="8">
        <f t="shared" si="12"/>
        <v>1.989235455154963E-3</v>
      </c>
    </row>
    <row r="120" spans="1:16" x14ac:dyDescent="0.25">
      <c r="A120" s="8">
        <v>88</v>
      </c>
      <c r="B120" s="8">
        <v>36</v>
      </c>
      <c r="C120" s="8">
        <v>36</v>
      </c>
      <c r="D120" s="8">
        <v>606</v>
      </c>
      <c r="E120" s="8">
        <v>634</v>
      </c>
      <c r="F120" s="8">
        <v>658</v>
      </c>
      <c r="G120" s="8">
        <f t="shared" si="5"/>
        <v>1898</v>
      </c>
      <c r="H120" s="8">
        <v>1898</v>
      </c>
      <c r="I120" s="8">
        <f t="shared" si="13"/>
        <v>1.6810190979003204E-3</v>
      </c>
      <c r="J120" s="8" t="s">
        <v>22</v>
      </c>
      <c r="K120" s="8" t="s">
        <v>20</v>
      </c>
      <c r="M120" s="8" t="s">
        <v>22</v>
      </c>
      <c r="N120" s="8">
        <f t="shared" si="7"/>
        <v>1898</v>
      </c>
      <c r="O120" s="8">
        <f t="shared" si="11"/>
        <v>1898</v>
      </c>
      <c r="P120" s="8">
        <f t="shared" si="12"/>
        <v>1.6810190979003204E-3</v>
      </c>
    </row>
    <row r="121" spans="1:16" customFormat="1" x14ac:dyDescent="0.25">
      <c r="A121">
        <v>90</v>
      </c>
      <c r="B121">
        <v>37</v>
      </c>
      <c r="C121">
        <v>37</v>
      </c>
      <c r="D121">
        <v>571</v>
      </c>
      <c r="E121">
        <v>550</v>
      </c>
      <c r="F121">
        <v>589</v>
      </c>
      <c r="G121">
        <f t="shared" si="5"/>
        <v>1710</v>
      </c>
      <c r="H121">
        <v>1710</v>
      </c>
      <c r="I121">
        <f t="shared" si="13"/>
        <v>1.5145114106478123E-3</v>
      </c>
      <c r="J121" t="s">
        <v>19</v>
      </c>
      <c r="K121" t="s">
        <v>20</v>
      </c>
      <c r="M121" t="s">
        <v>0</v>
      </c>
      <c r="N121" s="8">
        <f t="shared" si="7"/>
        <v>1710</v>
      </c>
      <c r="P121" s="8">
        <f t="shared" si="12"/>
        <v>1.5145114106478123E-3</v>
      </c>
    </row>
    <row r="122" spans="1:16" x14ac:dyDescent="0.25">
      <c r="A122" s="8">
        <v>98</v>
      </c>
      <c r="B122" s="8">
        <v>43</v>
      </c>
      <c r="C122" s="8">
        <v>37</v>
      </c>
      <c r="D122" s="8">
        <v>440</v>
      </c>
      <c r="E122" s="8">
        <v>414</v>
      </c>
      <c r="F122" s="8">
        <v>408</v>
      </c>
      <c r="G122" s="8">
        <f t="shared" si="5"/>
        <v>1262</v>
      </c>
      <c r="H122" s="8">
        <v>1262</v>
      </c>
      <c r="I122" s="8">
        <f t="shared" si="13"/>
        <v>1.1177271346418357E-3</v>
      </c>
      <c r="J122" s="8" t="s">
        <v>19</v>
      </c>
      <c r="K122" s="8" t="s">
        <v>20</v>
      </c>
      <c r="M122" s="8" t="s">
        <v>0</v>
      </c>
      <c r="N122" s="8">
        <f t="shared" si="7"/>
        <v>2972</v>
      </c>
      <c r="O122" s="8">
        <f t="shared" si="11"/>
        <v>2972</v>
      </c>
      <c r="P122" s="8">
        <f t="shared" si="12"/>
        <v>2.6322385452896479E-3</v>
      </c>
    </row>
    <row r="123" spans="1:16" customFormat="1" x14ac:dyDescent="0.25">
      <c r="A123">
        <v>101</v>
      </c>
      <c r="B123">
        <v>39</v>
      </c>
      <c r="C123">
        <v>39</v>
      </c>
      <c r="D123">
        <v>393</v>
      </c>
      <c r="E123">
        <v>374</v>
      </c>
      <c r="F123">
        <v>362</v>
      </c>
      <c r="G123">
        <f t="shared" si="5"/>
        <v>1129</v>
      </c>
      <c r="H123">
        <v>1129</v>
      </c>
      <c r="I123">
        <f t="shared" si="13"/>
        <v>9.9993180270256145E-4</v>
      </c>
      <c r="J123" t="s">
        <v>19</v>
      </c>
      <c r="K123" t="s">
        <v>20</v>
      </c>
      <c r="M123" t="s">
        <v>0</v>
      </c>
      <c r="N123" s="8">
        <f t="shared" si="7"/>
        <v>1129</v>
      </c>
      <c r="P123" s="8">
        <f t="shared" si="12"/>
        <v>9.9993180270256145E-4</v>
      </c>
    </row>
    <row r="124" spans="1:16" x14ac:dyDescent="0.25">
      <c r="A124" s="8">
        <v>123</v>
      </c>
      <c r="B124" s="8">
        <v>39</v>
      </c>
      <c r="C124" s="8">
        <v>39</v>
      </c>
      <c r="D124" s="8">
        <v>166</v>
      </c>
      <c r="E124" s="8">
        <v>154</v>
      </c>
      <c r="F124" s="8">
        <v>199</v>
      </c>
      <c r="G124" s="8">
        <f t="shared" si="5"/>
        <v>519</v>
      </c>
      <c r="H124" s="8">
        <v>519</v>
      </c>
      <c r="I124" s="8">
        <f t="shared" si="13"/>
        <v>4.5966749831942373E-4</v>
      </c>
      <c r="J124" s="8" t="s">
        <v>19</v>
      </c>
      <c r="K124" s="8" t="s">
        <v>20</v>
      </c>
      <c r="M124" s="8" t="s">
        <v>0</v>
      </c>
      <c r="N124" s="8">
        <f t="shared" si="7"/>
        <v>1648</v>
      </c>
      <c r="O124" s="8">
        <f t="shared" si="11"/>
        <v>1648</v>
      </c>
      <c r="P124" s="8">
        <f t="shared" si="12"/>
        <v>1.4595993010219851E-3</v>
      </c>
    </row>
    <row r="125" spans="1:16" customFormat="1" x14ac:dyDescent="0.25">
      <c r="A125">
        <v>94</v>
      </c>
      <c r="B125">
        <v>40</v>
      </c>
      <c r="C125">
        <v>40</v>
      </c>
      <c r="D125">
        <v>476</v>
      </c>
      <c r="E125">
        <v>499</v>
      </c>
      <c r="F125">
        <v>538</v>
      </c>
      <c r="G125">
        <f t="shared" si="5"/>
        <v>1513</v>
      </c>
      <c r="H125">
        <v>1513</v>
      </c>
      <c r="I125">
        <f t="shared" si="13"/>
        <v>1.3400326107076842E-3</v>
      </c>
      <c r="J125" t="s">
        <v>31</v>
      </c>
      <c r="K125" t="s">
        <v>20</v>
      </c>
      <c r="M125" t="s">
        <v>31</v>
      </c>
      <c r="N125" s="8">
        <f t="shared" si="7"/>
        <v>1513</v>
      </c>
      <c r="P125" s="8"/>
    </row>
    <row r="126" spans="1:16" customFormat="1" x14ac:dyDescent="0.25">
      <c r="A126">
        <v>109</v>
      </c>
      <c r="B126">
        <v>54</v>
      </c>
      <c r="C126">
        <v>40</v>
      </c>
      <c r="D126">
        <v>274</v>
      </c>
      <c r="E126">
        <v>281</v>
      </c>
      <c r="F126">
        <v>290</v>
      </c>
      <c r="G126">
        <f t="shared" si="5"/>
        <v>845</v>
      </c>
      <c r="H126">
        <v>845</v>
      </c>
      <c r="I126">
        <f t="shared" si="13"/>
        <v>7.4839891344877273E-4</v>
      </c>
      <c r="J126" t="s">
        <v>31</v>
      </c>
      <c r="K126" t="s">
        <v>20</v>
      </c>
      <c r="M126" t="s">
        <v>31</v>
      </c>
      <c r="N126" s="8">
        <f t="shared" si="7"/>
        <v>2358</v>
      </c>
      <c r="P126" s="8"/>
    </row>
    <row r="127" spans="1:16" customFormat="1" x14ac:dyDescent="0.25">
      <c r="A127">
        <v>112</v>
      </c>
      <c r="B127">
        <v>56</v>
      </c>
      <c r="C127">
        <v>40</v>
      </c>
      <c r="D127">
        <v>273</v>
      </c>
      <c r="E127">
        <v>268</v>
      </c>
      <c r="F127">
        <v>268</v>
      </c>
      <c r="G127">
        <f t="shared" si="5"/>
        <v>809</v>
      </c>
      <c r="H127">
        <v>809</v>
      </c>
      <c r="I127">
        <f t="shared" si="13"/>
        <v>7.1651446269829246E-4</v>
      </c>
      <c r="J127" t="s">
        <v>31</v>
      </c>
      <c r="K127" t="s">
        <v>20</v>
      </c>
      <c r="M127" t="s">
        <v>31</v>
      </c>
      <c r="N127" s="8">
        <f t="shared" si="7"/>
        <v>3167</v>
      </c>
      <c r="P127" s="8"/>
    </row>
    <row r="128" spans="1:16" customFormat="1" x14ac:dyDescent="0.25">
      <c r="A128">
        <v>120</v>
      </c>
      <c r="B128">
        <v>64</v>
      </c>
      <c r="C128">
        <v>40</v>
      </c>
      <c r="D128">
        <v>214</v>
      </c>
      <c r="E128">
        <v>183</v>
      </c>
      <c r="F128">
        <v>194</v>
      </c>
      <c r="G128">
        <f t="shared" si="5"/>
        <v>591</v>
      </c>
      <c r="H128">
        <v>591</v>
      </c>
      <c r="I128">
        <f t="shared" si="13"/>
        <v>5.2343639982038422E-4</v>
      </c>
      <c r="J128" t="s">
        <v>31</v>
      </c>
      <c r="K128" t="s">
        <v>20</v>
      </c>
      <c r="M128" t="s">
        <v>31</v>
      </c>
      <c r="N128" s="8">
        <f t="shared" si="7"/>
        <v>3758</v>
      </c>
      <c r="P128" s="8"/>
    </row>
    <row r="129" spans="1:16" customFormat="1" x14ac:dyDescent="0.25">
      <c r="A129">
        <v>127</v>
      </c>
      <c r="B129">
        <v>70</v>
      </c>
      <c r="C129">
        <v>40</v>
      </c>
      <c r="D129">
        <v>160</v>
      </c>
      <c r="E129">
        <v>135</v>
      </c>
      <c r="F129">
        <v>155</v>
      </c>
      <c r="G129">
        <f t="shared" si="5"/>
        <v>450</v>
      </c>
      <c r="H129">
        <v>450</v>
      </c>
      <c r="I129">
        <f t="shared" si="13"/>
        <v>3.9855563438100322E-4</v>
      </c>
      <c r="J129" t="s">
        <v>31</v>
      </c>
      <c r="K129" t="s">
        <v>20</v>
      </c>
      <c r="M129" t="s">
        <v>31</v>
      </c>
      <c r="N129" s="8">
        <f t="shared" si="7"/>
        <v>4208</v>
      </c>
      <c r="P129" s="8"/>
    </row>
    <row r="130" spans="1:16" customFormat="1" x14ac:dyDescent="0.25">
      <c r="A130">
        <v>132</v>
      </c>
      <c r="B130">
        <v>76</v>
      </c>
      <c r="C130">
        <v>40</v>
      </c>
      <c r="D130">
        <v>135</v>
      </c>
      <c r="E130">
        <v>137</v>
      </c>
      <c r="F130">
        <v>131</v>
      </c>
      <c r="G130">
        <f t="shared" si="5"/>
        <v>403</v>
      </c>
      <c r="H130">
        <v>403</v>
      </c>
      <c r="I130">
        <f t="shared" si="13"/>
        <v>3.5692871256787624E-4</v>
      </c>
      <c r="J130" t="s">
        <v>31</v>
      </c>
      <c r="K130" t="s">
        <v>20</v>
      </c>
      <c r="M130" t="s">
        <v>31</v>
      </c>
      <c r="N130" s="8">
        <f t="shared" si="7"/>
        <v>4611</v>
      </c>
      <c r="P130" s="8"/>
    </row>
    <row r="131" spans="1:16" customFormat="1" x14ac:dyDescent="0.25">
      <c r="A131">
        <v>162</v>
      </c>
      <c r="B131">
        <v>105</v>
      </c>
      <c r="C131">
        <v>40</v>
      </c>
      <c r="D131">
        <v>66</v>
      </c>
      <c r="E131">
        <v>78</v>
      </c>
      <c r="F131">
        <v>72</v>
      </c>
      <c r="G131">
        <f t="shared" si="5"/>
        <v>216</v>
      </c>
      <c r="H131">
        <v>216</v>
      </c>
      <c r="I131">
        <f t="shared" si="13"/>
        <v>1.9130670450288157E-4</v>
      </c>
      <c r="J131" t="s">
        <v>31</v>
      </c>
      <c r="K131" t="s">
        <v>20</v>
      </c>
      <c r="M131" t="s">
        <v>31</v>
      </c>
      <c r="N131" s="8">
        <f t="shared" si="7"/>
        <v>4827</v>
      </c>
      <c r="P131" s="8"/>
    </row>
    <row r="132" spans="1:16" customFormat="1" x14ac:dyDescent="0.25">
      <c r="A132">
        <v>168</v>
      </c>
      <c r="B132">
        <v>110</v>
      </c>
      <c r="C132">
        <v>40</v>
      </c>
      <c r="D132">
        <v>82</v>
      </c>
      <c r="E132">
        <v>70</v>
      </c>
      <c r="F132">
        <v>51</v>
      </c>
      <c r="G132">
        <f t="shared" si="5"/>
        <v>203</v>
      </c>
      <c r="H132">
        <v>203</v>
      </c>
      <c r="I132">
        <f t="shared" si="13"/>
        <v>1.7979287506520814E-4</v>
      </c>
      <c r="J132" t="s">
        <v>31</v>
      </c>
      <c r="K132" t="s">
        <v>20</v>
      </c>
      <c r="M132" t="s">
        <v>31</v>
      </c>
      <c r="N132" s="8">
        <f t="shared" si="7"/>
        <v>5030</v>
      </c>
      <c r="P132" s="8"/>
    </row>
    <row r="133" spans="1:16" customFormat="1" x14ac:dyDescent="0.25">
      <c r="A133">
        <v>171</v>
      </c>
      <c r="B133">
        <v>113</v>
      </c>
      <c r="C133">
        <v>40</v>
      </c>
      <c r="D133">
        <v>68</v>
      </c>
      <c r="E133">
        <v>73</v>
      </c>
      <c r="F133">
        <v>57</v>
      </c>
      <c r="G133">
        <f t="shared" si="5"/>
        <v>198</v>
      </c>
      <c r="H133">
        <v>198</v>
      </c>
      <c r="I133">
        <f t="shared" si="13"/>
        <v>1.7536447912764143E-4</v>
      </c>
      <c r="J133" t="s">
        <v>31</v>
      </c>
      <c r="K133" t="s">
        <v>20</v>
      </c>
      <c r="M133" t="s">
        <v>31</v>
      </c>
      <c r="N133" s="8">
        <f t="shared" si="7"/>
        <v>5228</v>
      </c>
      <c r="P133" s="8"/>
    </row>
    <row r="134" spans="1:16" customFormat="1" x14ac:dyDescent="0.25">
      <c r="A134">
        <v>177</v>
      </c>
      <c r="B134">
        <v>119</v>
      </c>
      <c r="C134">
        <v>40</v>
      </c>
      <c r="D134">
        <v>63</v>
      </c>
      <c r="E134">
        <v>60</v>
      </c>
      <c r="F134">
        <v>67</v>
      </c>
      <c r="G134">
        <f t="shared" si="5"/>
        <v>190</v>
      </c>
      <c r="H134">
        <v>190</v>
      </c>
      <c r="I134">
        <f t="shared" si="13"/>
        <v>1.682790456275347E-4</v>
      </c>
      <c r="J134" t="s">
        <v>31</v>
      </c>
      <c r="K134" t="s">
        <v>20</v>
      </c>
      <c r="M134" t="s">
        <v>31</v>
      </c>
      <c r="N134" s="8">
        <f t="shared" si="7"/>
        <v>5418</v>
      </c>
      <c r="P134" s="8"/>
    </row>
    <row r="135" spans="1:16" customFormat="1" x14ac:dyDescent="0.25">
      <c r="A135">
        <v>179</v>
      </c>
      <c r="B135">
        <v>121</v>
      </c>
      <c r="C135">
        <v>40</v>
      </c>
      <c r="D135">
        <v>83</v>
      </c>
      <c r="E135">
        <v>45</v>
      </c>
      <c r="F135">
        <v>56</v>
      </c>
      <c r="G135">
        <f t="shared" ref="G135:G198" si="14">D135+E135+F135</f>
        <v>184</v>
      </c>
      <c r="H135">
        <v>184</v>
      </c>
      <c r="I135">
        <f t="shared" si="13"/>
        <v>1.6296497050245467E-4</v>
      </c>
      <c r="J135" t="s">
        <v>31</v>
      </c>
      <c r="K135" t="s">
        <v>20</v>
      </c>
      <c r="M135" t="s">
        <v>31</v>
      </c>
      <c r="N135" s="8">
        <f t="shared" si="7"/>
        <v>5602</v>
      </c>
      <c r="P135" s="8"/>
    </row>
    <row r="136" spans="1:16" customFormat="1" x14ac:dyDescent="0.25">
      <c r="A136">
        <v>181</v>
      </c>
      <c r="B136">
        <v>123</v>
      </c>
      <c r="C136">
        <v>40</v>
      </c>
      <c r="D136">
        <v>70</v>
      </c>
      <c r="E136">
        <v>42</v>
      </c>
      <c r="F136">
        <v>71</v>
      </c>
      <c r="G136">
        <f t="shared" si="14"/>
        <v>183</v>
      </c>
      <c r="H136">
        <v>183</v>
      </c>
      <c r="I136">
        <f t="shared" si="13"/>
        <v>1.6207929131494133E-4</v>
      </c>
      <c r="J136" t="s">
        <v>31</v>
      </c>
      <c r="K136" t="s">
        <v>20</v>
      </c>
      <c r="M136" t="s">
        <v>31</v>
      </c>
      <c r="N136" s="8">
        <f t="shared" ref="N136:N199" si="15">IF(C136=C135,H136+N135,H136)</f>
        <v>5785</v>
      </c>
      <c r="P136" s="8"/>
    </row>
    <row r="137" spans="1:16" customFormat="1" x14ac:dyDescent="0.25">
      <c r="A137">
        <v>188</v>
      </c>
      <c r="B137">
        <v>130</v>
      </c>
      <c r="C137">
        <v>40</v>
      </c>
      <c r="D137">
        <v>48</v>
      </c>
      <c r="E137">
        <v>54</v>
      </c>
      <c r="F137">
        <v>68</v>
      </c>
      <c r="G137">
        <f t="shared" si="14"/>
        <v>170</v>
      </c>
      <c r="H137">
        <v>170</v>
      </c>
      <c r="I137">
        <f t="shared" si="13"/>
        <v>1.505654618772679E-4</v>
      </c>
      <c r="J137" t="s">
        <v>31</v>
      </c>
      <c r="K137" t="s">
        <v>20</v>
      </c>
      <c r="M137" t="s">
        <v>31</v>
      </c>
      <c r="N137" s="8">
        <f t="shared" si="15"/>
        <v>5955</v>
      </c>
      <c r="P137" s="8"/>
    </row>
    <row r="138" spans="1:16" customFormat="1" x14ac:dyDescent="0.25">
      <c r="A138">
        <v>190</v>
      </c>
      <c r="B138">
        <v>132</v>
      </c>
      <c r="C138">
        <v>40</v>
      </c>
      <c r="D138">
        <v>57</v>
      </c>
      <c r="E138">
        <v>46</v>
      </c>
      <c r="F138">
        <v>59</v>
      </c>
      <c r="G138">
        <f t="shared" si="14"/>
        <v>162</v>
      </c>
      <c r="H138">
        <v>162</v>
      </c>
      <c r="I138">
        <f t="shared" si="13"/>
        <v>1.4348002837716116E-4</v>
      </c>
      <c r="J138" t="s">
        <v>31</v>
      </c>
      <c r="K138" t="s">
        <v>20</v>
      </c>
      <c r="M138" t="s">
        <v>31</v>
      </c>
      <c r="N138" s="8">
        <f t="shared" si="15"/>
        <v>6117</v>
      </c>
      <c r="P138" s="8"/>
    </row>
    <row r="139" spans="1:16" customFormat="1" x14ac:dyDescent="0.25">
      <c r="A139">
        <v>196</v>
      </c>
      <c r="B139">
        <v>138</v>
      </c>
      <c r="C139">
        <v>40</v>
      </c>
      <c r="D139">
        <v>41</v>
      </c>
      <c r="E139">
        <v>46</v>
      </c>
      <c r="F139">
        <v>61</v>
      </c>
      <c r="G139">
        <f t="shared" si="14"/>
        <v>148</v>
      </c>
      <c r="H139">
        <v>148</v>
      </c>
      <c r="I139">
        <f t="shared" si="13"/>
        <v>1.310805197519744E-4</v>
      </c>
      <c r="J139" t="s">
        <v>31</v>
      </c>
      <c r="K139" t="s">
        <v>20</v>
      </c>
      <c r="M139" t="s">
        <v>31</v>
      </c>
      <c r="N139" s="8">
        <f t="shared" si="15"/>
        <v>6265</v>
      </c>
      <c r="P139" s="8"/>
    </row>
    <row r="140" spans="1:16" customFormat="1" x14ac:dyDescent="0.25">
      <c r="A140">
        <v>216</v>
      </c>
      <c r="B140">
        <v>158</v>
      </c>
      <c r="C140">
        <v>40</v>
      </c>
      <c r="D140">
        <v>36</v>
      </c>
      <c r="E140">
        <v>36</v>
      </c>
      <c r="F140">
        <v>47</v>
      </c>
      <c r="G140">
        <f t="shared" si="14"/>
        <v>119</v>
      </c>
      <c r="H140">
        <v>119</v>
      </c>
      <c r="I140">
        <f>H140/$F$1</f>
        <v>1.0539582331408752E-4</v>
      </c>
      <c r="J140" t="s">
        <v>31</v>
      </c>
      <c r="K140" t="s">
        <v>20</v>
      </c>
      <c r="M140" t="s">
        <v>31</v>
      </c>
      <c r="N140" s="8">
        <f t="shared" si="15"/>
        <v>6384</v>
      </c>
      <c r="P140" s="8"/>
    </row>
    <row r="141" spans="1:16" x14ac:dyDescent="0.25">
      <c r="A141" s="8">
        <v>217</v>
      </c>
      <c r="B141" s="8">
        <v>159</v>
      </c>
      <c r="C141" s="8">
        <v>40</v>
      </c>
      <c r="D141" s="8">
        <v>33</v>
      </c>
      <c r="E141" s="8">
        <v>47</v>
      </c>
      <c r="F141" s="8">
        <v>39</v>
      </c>
      <c r="G141" s="8">
        <f t="shared" si="14"/>
        <v>119</v>
      </c>
      <c r="H141" s="8">
        <v>119</v>
      </c>
      <c r="I141" s="8">
        <f t="shared" ref="I141:I161" si="16">H141/$F$1</f>
        <v>1.0539582331408752E-4</v>
      </c>
      <c r="J141" s="8" t="s">
        <v>31</v>
      </c>
      <c r="K141" s="8" t="s">
        <v>20</v>
      </c>
      <c r="M141" s="8" t="s">
        <v>31</v>
      </c>
      <c r="N141" s="8">
        <f t="shared" si="15"/>
        <v>6503</v>
      </c>
      <c r="O141" s="8">
        <f t="shared" si="11"/>
        <v>6503</v>
      </c>
    </row>
    <row r="142" spans="1:16" x14ac:dyDescent="0.25">
      <c r="A142" s="8">
        <v>95</v>
      </c>
      <c r="B142" s="8">
        <v>41</v>
      </c>
      <c r="C142" s="8">
        <v>41</v>
      </c>
      <c r="D142" s="8">
        <v>541</v>
      </c>
      <c r="E142" s="8">
        <v>399</v>
      </c>
      <c r="F142" s="8">
        <v>569</v>
      </c>
      <c r="G142" s="8">
        <f t="shared" si="14"/>
        <v>1509</v>
      </c>
      <c r="H142" s="8">
        <v>1509</v>
      </c>
      <c r="I142" s="8">
        <f t="shared" si="16"/>
        <v>1.336489893957631E-3</v>
      </c>
      <c r="J142" s="8" t="s">
        <v>19</v>
      </c>
      <c r="K142" s="8" t="s">
        <v>20</v>
      </c>
      <c r="M142" s="8" t="s">
        <v>0</v>
      </c>
      <c r="N142" s="8">
        <f t="shared" si="15"/>
        <v>1509</v>
      </c>
      <c r="O142" s="8">
        <f t="shared" si="11"/>
        <v>1509</v>
      </c>
      <c r="P142" s="8">
        <f t="shared" ref="P142:P155" si="17">IF(C142=C141,I142+P141,I142)</f>
        <v>1.336489893957631E-3</v>
      </c>
    </row>
    <row r="143" spans="1:16" x14ac:dyDescent="0.25">
      <c r="A143" s="8">
        <v>97</v>
      </c>
      <c r="B143" s="8">
        <v>42</v>
      </c>
      <c r="C143" s="8">
        <v>42</v>
      </c>
      <c r="D143" s="8">
        <v>453</v>
      </c>
      <c r="E143" s="8">
        <v>399</v>
      </c>
      <c r="F143" s="8">
        <v>452</v>
      </c>
      <c r="G143" s="8">
        <f t="shared" si="14"/>
        <v>1304</v>
      </c>
      <c r="H143" s="8">
        <v>1304</v>
      </c>
      <c r="I143" s="8">
        <f t="shared" si="16"/>
        <v>1.154925660517396E-3</v>
      </c>
      <c r="J143" s="8" t="s">
        <v>19</v>
      </c>
      <c r="K143" s="8" t="s">
        <v>20</v>
      </c>
      <c r="M143" s="8" t="s">
        <v>0</v>
      </c>
      <c r="N143" s="8">
        <f t="shared" si="15"/>
        <v>1304</v>
      </c>
      <c r="O143" s="8">
        <f t="shared" si="11"/>
        <v>1304</v>
      </c>
      <c r="P143" s="8">
        <f t="shared" si="17"/>
        <v>1.154925660517396E-3</v>
      </c>
    </row>
    <row r="144" spans="1:16" x14ac:dyDescent="0.25">
      <c r="A144" s="8">
        <v>100</v>
      </c>
      <c r="B144" s="8">
        <v>45</v>
      </c>
      <c r="C144" s="8">
        <v>45</v>
      </c>
      <c r="D144" s="8">
        <v>427</v>
      </c>
      <c r="E144" s="8">
        <v>368</v>
      </c>
      <c r="F144" s="8">
        <v>377</v>
      </c>
      <c r="G144" s="8">
        <f t="shared" si="14"/>
        <v>1172</v>
      </c>
      <c r="H144" s="8">
        <v>1172</v>
      </c>
      <c r="I144" s="8">
        <f t="shared" si="16"/>
        <v>1.038016007765635E-3</v>
      </c>
      <c r="J144" s="8" t="s">
        <v>32</v>
      </c>
      <c r="K144" s="8" t="s">
        <v>20</v>
      </c>
      <c r="M144" s="8" t="s">
        <v>32</v>
      </c>
      <c r="N144" s="8">
        <f t="shared" si="15"/>
        <v>1172</v>
      </c>
      <c r="O144" s="8">
        <f t="shared" si="11"/>
        <v>1172</v>
      </c>
      <c r="P144" s="8">
        <f t="shared" si="17"/>
        <v>1.038016007765635E-3</v>
      </c>
    </row>
    <row r="145" spans="1:16" x14ac:dyDescent="0.25">
      <c r="A145" s="8">
        <v>103</v>
      </c>
      <c r="B145" s="8">
        <v>48</v>
      </c>
      <c r="C145" s="8">
        <v>48</v>
      </c>
      <c r="D145" s="8">
        <v>333</v>
      </c>
      <c r="E145" s="8">
        <v>308</v>
      </c>
      <c r="F145" s="8">
        <v>323</v>
      </c>
      <c r="G145" s="8">
        <f t="shared" si="14"/>
        <v>964</v>
      </c>
      <c r="H145" s="8">
        <v>964</v>
      </c>
      <c r="I145" s="8">
        <f t="shared" si="16"/>
        <v>8.5379473676286031E-4</v>
      </c>
      <c r="J145" s="8" t="s">
        <v>19</v>
      </c>
      <c r="K145" s="8" t="s">
        <v>20</v>
      </c>
      <c r="M145" s="8" t="s">
        <v>0</v>
      </c>
      <c r="N145" s="8">
        <f t="shared" si="15"/>
        <v>964</v>
      </c>
      <c r="O145" s="8">
        <f t="shared" si="11"/>
        <v>964</v>
      </c>
      <c r="P145" s="8">
        <f t="shared" si="17"/>
        <v>8.5379473676286031E-4</v>
      </c>
    </row>
    <row r="146" spans="1:16" x14ac:dyDescent="0.25">
      <c r="A146" s="8">
        <v>104</v>
      </c>
      <c r="B146" s="8">
        <v>49</v>
      </c>
      <c r="C146" s="8">
        <v>49</v>
      </c>
      <c r="D146" s="8">
        <v>319</v>
      </c>
      <c r="E146" s="8">
        <v>311</v>
      </c>
      <c r="F146" s="8">
        <v>311</v>
      </c>
      <c r="G146" s="8">
        <f t="shared" si="14"/>
        <v>941</v>
      </c>
      <c r="H146" s="8">
        <v>941</v>
      </c>
      <c r="I146" s="8">
        <f t="shared" si="16"/>
        <v>8.3342411545005342E-4</v>
      </c>
      <c r="J146" s="8" t="s">
        <v>19</v>
      </c>
      <c r="K146" s="8" t="s">
        <v>20</v>
      </c>
      <c r="M146" s="8" t="s">
        <v>0</v>
      </c>
      <c r="N146" s="8">
        <f t="shared" si="15"/>
        <v>941</v>
      </c>
      <c r="O146" s="8">
        <f t="shared" si="11"/>
        <v>941</v>
      </c>
      <c r="P146" s="8">
        <f t="shared" si="17"/>
        <v>8.3342411545005342E-4</v>
      </c>
    </row>
    <row r="147" spans="1:16" x14ac:dyDescent="0.25">
      <c r="A147" s="8">
        <v>108</v>
      </c>
      <c r="B147" s="8">
        <v>53</v>
      </c>
      <c r="C147" s="8">
        <v>53</v>
      </c>
      <c r="D147" s="8">
        <v>279</v>
      </c>
      <c r="E147" s="8">
        <v>287</v>
      </c>
      <c r="F147" s="8">
        <v>295</v>
      </c>
      <c r="G147" s="8">
        <f t="shared" si="14"/>
        <v>861</v>
      </c>
      <c r="H147" s="8">
        <v>861</v>
      </c>
      <c r="I147" s="8">
        <f t="shared" si="16"/>
        <v>7.625697804489862E-4</v>
      </c>
      <c r="J147" s="8" t="s">
        <v>19</v>
      </c>
      <c r="K147" s="8" t="s">
        <v>20</v>
      </c>
      <c r="M147" s="8" t="s">
        <v>0</v>
      </c>
      <c r="N147" s="8">
        <f t="shared" si="15"/>
        <v>861</v>
      </c>
      <c r="O147" s="8">
        <f t="shared" si="11"/>
        <v>861</v>
      </c>
      <c r="P147" s="8">
        <f t="shared" si="17"/>
        <v>7.625697804489862E-4</v>
      </c>
    </row>
    <row r="148" spans="1:16" x14ac:dyDescent="0.25">
      <c r="A148" s="8">
        <v>114</v>
      </c>
      <c r="B148" s="8">
        <v>58</v>
      </c>
      <c r="C148" s="8">
        <v>58</v>
      </c>
      <c r="D148" s="8">
        <v>245</v>
      </c>
      <c r="E148" s="8">
        <v>205</v>
      </c>
      <c r="F148" s="8">
        <v>226</v>
      </c>
      <c r="G148" s="8">
        <f t="shared" si="14"/>
        <v>676</v>
      </c>
      <c r="H148" s="8">
        <v>676</v>
      </c>
      <c r="I148" s="8">
        <f t="shared" si="16"/>
        <v>5.9871913075901825E-4</v>
      </c>
      <c r="J148" s="8" t="s">
        <v>19</v>
      </c>
      <c r="K148" s="8" t="s">
        <v>20</v>
      </c>
      <c r="L148" s="8" t="s">
        <v>46</v>
      </c>
      <c r="M148" s="8" t="s">
        <v>50</v>
      </c>
      <c r="N148" s="8">
        <f t="shared" si="15"/>
        <v>676</v>
      </c>
      <c r="O148" s="8">
        <f t="shared" si="11"/>
        <v>676</v>
      </c>
      <c r="P148" s="8">
        <f t="shared" si="17"/>
        <v>5.9871913075901825E-4</v>
      </c>
    </row>
    <row r="149" spans="1:16" x14ac:dyDescent="0.25">
      <c r="A149" s="8">
        <v>115</v>
      </c>
      <c r="B149" s="8">
        <v>59</v>
      </c>
      <c r="C149" s="8">
        <v>59</v>
      </c>
      <c r="D149" s="8">
        <v>239</v>
      </c>
      <c r="E149" s="8">
        <v>204</v>
      </c>
      <c r="F149" s="8">
        <v>224</v>
      </c>
      <c r="G149" s="8">
        <f t="shared" si="14"/>
        <v>667</v>
      </c>
      <c r="H149" s="8">
        <v>667</v>
      </c>
      <c r="I149" s="8">
        <f t="shared" si="16"/>
        <v>5.907480180713981E-4</v>
      </c>
      <c r="J149" s="8" t="s">
        <v>29</v>
      </c>
      <c r="K149" s="8" t="s">
        <v>20</v>
      </c>
      <c r="M149" s="8" t="s">
        <v>29</v>
      </c>
      <c r="N149" s="8">
        <f t="shared" si="15"/>
        <v>667</v>
      </c>
      <c r="O149" s="8">
        <f t="shared" si="11"/>
        <v>667</v>
      </c>
      <c r="P149" s="8">
        <f t="shared" si="17"/>
        <v>5.907480180713981E-4</v>
      </c>
    </row>
    <row r="150" spans="1:16" x14ac:dyDescent="0.25">
      <c r="A150" s="8">
        <v>116</v>
      </c>
      <c r="B150" s="8">
        <v>60</v>
      </c>
      <c r="C150" s="8">
        <v>60</v>
      </c>
      <c r="D150" s="8">
        <v>218</v>
      </c>
      <c r="E150" s="8">
        <v>208</v>
      </c>
      <c r="F150" s="8">
        <v>210</v>
      </c>
      <c r="G150" s="8">
        <f t="shared" si="14"/>
        <v>636</v>
      </c>
      <c r="H150" s="8">
        <v>636</v>
      </c>
      <c r="I150" s="8">
        <f t="shared" si="16"/>
        <v>5.6329196325848464E-4</v>
      </c>
      <c r="J150" s="8" t="s">
        <v>19</v>
      </c>
      <c r="K150" s="8" t="s">
        <v>20</v>
      </c>
      <c r="M150" s="8" t="s">
        <v>0</v>
      </c>
      <c r="N150" s="8">
        <f t="shared" si="15"/>
        <v>636</v>
      </c>
      <c r="O150" s="8">
        <f t="shared" si="11"/>
        <v>636</v>
      </c>
      <c r="P150" s="8">
        <f t="shared" si="17"/>
        <v>5.6329196325848464E-4</v>
      </c>
    </row>
    <row r="151" spans="1:16" x14ac:dyDescent="0.25">
      <c r="A151" s="8">
        <v>117</v>
      </c>
      <c r="B151" s="8">
        <v>61</v>
      </c>
      <c r="C151" s="8">
        <v>61</v>
      </c>
      <c r="D151" s="8">
        <v>212</v>
      </c>
      <c r="E151" s="8">
        <v>211</v>
      </c>
      <c r="F151" s="8">
        <v>200</v>
      </c>
      <c r="G151" s="8">
        <f t="shared" si="14"/>
        <v>623</v>
      </c>
      <c r="H151" s="8">
        <v>623</v>
      </c>
      <c r="I151" s="8">
        <f t="shared" si="16"/>
        <v>5.5177813382081115E-4</v>
      </c>
      <c r="J151" s="8" t="s">
        <v>19</v>
      </c>
      <c r="K151" s="8" t="s">
        <v>20</v>
      </c>
      <c r="M151" s="8" t="s">
        <v>0</v>
      </c>
      <c r="N151" s="8">
        <f t="shared" si="15"/>
        <v>623</v>
      </c>
      <c r="O151" s="8">
        <f t="shared" si="11"/>
        <v>623</v>
      </c>
      <c r="P151" s="8">
        <f t="shared" si="17"/>
        <v>5.5177813382081115E-4</v>
      </c>
    </row>
    <row r="152" spans="1:16" x14ac:dyDescent="0.25">
      <c r="A152" s="8">
        <v>121</v>
      </c>
      <c r="B152" s="8">
        <v>65</v>
      </c>
      <c r="C152" s="8">
        <v>65</v>
      </c>
      <c r="D152" s="8">
        <v>174</v>
      </c>
      <c r="E152" s="8">
        <v>171</v>
      </c>
      <c r="F152" s="8">
        <v>202</v>
      </c>
      <c r="G152" s="8">
        <f t="shared" si="14"/>
        <v>547</v>
      </c>
      <c r="H152" s="8">
        <v>547</v>
      </c>
      <c r="I152" s="8">
        <f t="shared" si="16"/>
        <v>4.8446651556979727E-4</v>
      </c>
      <c r="J152" s="8" t="s">
        <v>19</v>
      </c>
      <c r="K152" s="8" t="s">
        <v>20</v>
      </c>
      <c r="M152" s="8" t="s">
        <v>0</v>
      </c>
      <c r="N152" s="8">
        <f t="shared" si="15"/>
        <v>547</v>
      </c>
      <c r="O152" s="8">
        <f t="shared" si="11"/>
        <v>547</v>
      </c>
      <c r="P152" s="8">
        <f t="shared" si="17"/>
        <v>4.8446651556979727E-4</v>
      </c>
    </row>
    <row r="153" spans="1:16" x14ac:dyDescent="0.25">
      <c r="A153" s="8">
        <v>124</v>
      </c>
      <c r="B153" s="8">
        <v>67</v>
      </c>
      <c r="C153" s="8">
        <v>67</v>
      </c>
      <c r="D153" s="8">
        <v>140</v>
      </c>
      <c r="E153" s="8">
        <v>183</v>
      </c>
      <c r="F153" s="8">
        <v>191</v>
      </c>
      <c r="G153" s="8">
        <f t="shared" si="14"/>
        <v>514</v>
      </c>
      <c r="H153" s="8">
        <v>514</v>
      </c>
      <c r="I153" s="8">
        <f t="shared" si="16"/>
        <v>4.5523910238185703E-4</v>
      </c>
      <c r="J153" s="8" t="s">
        <v>19</v>
      </c>
      <c r="K153" s="8" t="s">
        <v>20</v>
      </c>
      <c r="M153" s="8" t="s">
        <v>0</v>
      </c>
      <c r="N153" s="8">
        <f t="shared" si="15"/>
        <v>514</v>
      </c>
      <c r="O153" s="8">
        <f t="shared" si="11"/>
        <v>514</v>
      </c>
      <c r="P153" s="8">
        <f t="shared" si="17"/>
        <v>4.5523910238185703E-4</v>
      </c>
    </row>
    <row r="154" spans="1:16" x14ac:dyDescent="0.25">
      <c r="A154" s="8">
        <v>125</v>
      </c>
      <c r="B154" s="8">
        <v>68</v>
      </c>
      <c r="C154" s="8">
        <v>68</v>
      </c>
      <c r="D154" s="8">
        <v>177</v>
      </c>
      <c r="E154" s="8">
        <v>164</v>
      </c>
      <c r="F154" s="8">
        <v>160</v>
      </c>
      <c r="G154" s="8">
        <f t="shared" si="14"/>
        <v>501</v>
      </c>
      <c r="H154" s="8">
        <v>501</v>
      </c>
      <c r="I154" s="8">
        <f t="shared" si="16"/>
        <v>4.437252729441836E-4</v>
      </c>
      <c r="J154" s="8" t="s">
        <v>19</v>
      </c>
      <c r="K154" s="8" t="s">
        <v>20</v>
      </c>
      <c r="M154" s="8" t="s">
        <v>0</v>
      </c>
      <c r="N154" s="8">
        <f t="shared" si="15"/>
        <v>501</v>
      </c>
      <c r="O154" s="8">
        <f t="shared" si="11"/>
        <v>501</v>
      </c>
      <c r="P154" s="8">
        <f t="shared" si="17"/>
        <v>4.437252729441836E-4</v>
      </c>
    </row>
    <row r="155" spans="1:16" x14ac:dyDescent="0.25">
      <c r="A155" s="8">
        <v>128</v>
      </c>
      <c r="B155" s="8">
        <v>71</v>
      </c>
      <c r="C155" s="8">
        <v>71</v>
      </c>
      <c r="D155" s="8">
        <v>149</v>
      </c>
      <c r="E155" s="8">
        <v>144</v>
      </c>
      <c r="F155" s="8">
        <v>149</v>
      </c>
      <c r="G155" s="8">
        <f t="shared" si="14"/>
        <v>442</v>
      </c>
      <c r="H155" s="8">
        <v>442</v>
      </c>
      <c r="I155" s="8">
        <f t="shared" si="16"/>
        <v>3.9147020088089654E-4</v>
      </c>
      <c r="J155" s="8" t="s">
        <v>19</v>
      </c>
      <c r="K155" s="8" t="s">
        <v>20</v>
      </c>
      <c r="M155" s="8" t="s">
        <v>0</v>
      </c>
      <c r="N155" s="8">
        <f t="shared" si="15"/>
        <v>442</v>
      </c>
      <c r="O155" s="8">
        <f t="shared" si="11"/>
        <v>442</v>
      </c>
      <c r="P155" s="8">
        <f t="shared" si="17"/>
        <v>3.9147020088089654E-4</v>
      </c>
    </row>
    <row r="156" spans="1:16" x14ac:dyDescent="0.25">
      <c r="A156" s="8">
        <v>138</v>
      </c>
      <c r="B156" s="8">
        <v>72</v>
      </c>
      <c r="C156" s="8">
        <v>72</v>
      </c>
      <c r="D156" s="8">
        <v>108</v>
      </c>
      <c r="E156" s="8">
        <v>108</v>
      </c>
      <c r="F156" s="8">
        <v>133</v>
      </c>
      <c r="G156" s="8">
        <f t="shared" si="14"/>
        <v>349</v>
      </c>
      <c r="H156" s="8">
        <v>349</v>
      </c>
      <c r="I156" s="8">
        <f t="shared" si="16"/>
        <v>3.0910203644215583E-4</v>
      </c>
      <c r="J156" s="8" t="s">
        <v>19</v>
      </c>
      <c r="K156" s="8" t="s">
        <v>20</v>
      </c>
      <c r="M156" s="8" t="s">
        <v>0</v>
      </c>
      <c r="N156" s="8">
        <f t="shared" si="15"/>
        <v>349</v>
      </c>
      <c r="O156" s="8">
        <f t="shared" si="11"/>
        <v>349</v>
      </c>
      <c r="P156" s="8">
        <f>IF(C156=C155,I156+P155,I156)</f>
        <v>3.0910203644215583E-4</v>
      </c>
    </row>
    <row r="157" spans="1:16" x14ac:dyDescent="0.25">
      <c r="A157" s="8">
        <v>131</v>
      </c>
      <c r="B157" s="8">
        <v>75</v>
      </c>
      <c r="C157" s="8">
        <v>75</v>
      </c>
      <c r="D157" s="8">
        <v>156</v>
      </c>
      <c r="E157" s="8">
        <v>121</v>
      </c>
      <c r="F157" s="8">
        <v>137</v>
      </c>
      <c r="G157" s="8">
        <f t="shared" si="14"/>
        <v>414</v>
      </c>
      <c r="H157" s="8">
        <v>414</v>
      </c>
      <c r="I157" s="8">
        <f t="shared" si="16"/>
        <v>3.6667118363052301E-4</v>
      </c>
      <c r="J157" s="8" t="s">
        <v>19</v>
      </c>
      <c r="K157" s="8" t="s">
        <v>20</v>
      </c>
      <c r="M157" s="8" t="s">
        <v>0</v>
      </c>
      <c r="N157" s="8">
        <f t="shared" si="15"/>
        <v>414</v>
      </c>
      <c r="O157" s="8">
        <f t="shared" si="11"/>
        <v>414</v>
      </c>
      <c r="P157" s="8">
        <f t="shared" ref="P157:P181" si="18">IF(C157=C156,I157+P156,I157)</f>
        <v>3.6667118363052301E-4</v>
      </c>
    </row>
    <row r="158" spans="1:16" x14ac:dyDescent="0.25">
      <c r="A158" s="8">
        <v>133</v>
      </c>
      <c r="B158" s="8">
        <v>77</v>
      </c>
      <c r="C158" s="8">
        <v>77</v>
      </c>
      <c r="D158" s="8">
        <v>113</v>
      </c>
      <c r="E158" s="8">
        <v>134</v>
      </c>
      <c r="F158" s="8">
        <v>140</v>
      </c>
      <c r="G158" s="8">
        <f t="shared" si="14"/>
        <v>387</v>
      </c>
      <c r="H158" s="8">
        <v>387</v>
      </c>
      <c r="I158" s="8">
        <f t="shared" si="16"/>
        <v>3.4275784556766278E-4</v>
      </c>
      <c r="J158" s="8" t="s">
        <v>19</v>
      </c>
      <c r="K158" s="8" t="s">
        <v>20</v>
      </c>
      <c r="M158" s="8" t="s">
        <v>0</v>
      </c>
      <c r="N158" s="8">
        <f t="shared" si="15"/>
        <v>387</v>
      </c>
      <c r="O158" s="8">
        <f t="shared" si="11"/>
        <v>387</v>
      </c>
      <c r="P158" s="8">
        <f t="shared" si="18"/>
        <v>3.4275784556766278E-4</v>
      </c>
    </row>
    <row r="159" spans="1:16" x14ac:dyDescent="0.25">
      <c r="A159" s="8">
        <v>134</v>
      </c>
      <c r="B159" s="8">
        <v>78</v>
      </c>
      <c r="C159" s="8">
        <v>78</v>
      </c>
      <c r="D159" s="8">
        <v>135</v>
      </c>
      <c r="E159" s="8">
        <v>104</v>
      </c>
      <c r="F159" s="8">
        <v>127</v>
      </c>
      <c r="G159" s="8">
        <f t="shared" si="14"/>
        <v>366</v>
      </c>
      <c r="H159" s="8">
        <v>366</v>
      </c>
      <c r="I159" s="8">
        <f t="shared" si="16"/>
        <v>3.2415858262988266E-4</v>
      </c>
      <c r="J159" s="8" t="s">
        <v>19</v>
      </c>
      <c r="K159" s="8" t="s">
        <v>20</v>
      </c>
      <c r="M159" s="8" t="s">
        <v>0</v>
      </c>
      <c r="N159" s="8">
        <f t="shared" si="15"/>
        <v>366</v>
      </c>
      <c r="O159" s="8">
        <f t="shared" si="11"/>
        <v>366</v>
      </c>
      <c r="P159" s="8">
        <f t="shared" si="18"/>
        <v>3.2415858262988266E-4</v>
      </c>
    </row>
    <row r="160" spans="1:16" x14ac:dyDescent="0.25">
      <c r="A160" s="8">
        <v>136</v>
      </c>
      <c r="B160" s="8">
        <v>80</v>
      </c>
      <c r="C160" s="8">
        <v>80</v>
      </c>
      <c r="D160" s="8">
        <v>108</v>
      </c>
      <c r="E160" s="8">
        <v>118</v>
      </c>
      <c r="F160" s="8">
        <v>126</v>
      </c>
      <c r="G160" s="8">
        <f t="shared" si="14"/>
        <v>352</v>
      </c>
      <c r="H160" s="8">
        <v>352</v>
      </c>
      <c r="I160" s="8">
        <f t="shared" si="16"/>
        <v>3.1175907400469587E-4</v>
      </c>
      <c r="J160" s="8" t="s">
        <v>19</v>
      </c>
      <c r="K160" s="8" t="s">
        <v>20</v>
      </c>
      <c r="M160" s="8" t="s">
        <v>0</v>
      </c>
      <c r="N160" s="8">
        <f t="shared" si="15"/>
        <v>352</v>
      </c>
      <c r="O160" s="8">
        <f t="shared" si="11"/>
        <v>352</v>
      </c>
      <c r="P160" s="8">
        <f t="shared" si="18"/>
        <v>3.1175907400469587E-4</v>
      </c>
    </row>
    <row r="161" spans="1:16" x14ac:dyDescent="0.25">
      <c r="A161" s="8">
        <v>137</v>
      </c>
      <c r="B161" s="8">
        <v>81</v>
      </c>
      <c r="C161" s="8">
        <v>81</v>
      </c>
      <c r="D161" s="8">
        <v>112</v>
      </c>
      <c r="E161" s="8">
        <v>112</v>
      </c>
      <c r="F161" s="8">
        <v>126</v>
      </c>
      <c r="G161" s="8">
        <f t="shared" si="14"/>
        <v>350</v>
      </c>
      <c r="H161" s="8">
        <v>350</v>
      </c>
      <c r="I161" s="8">
        <f t="shared" si="16"/>
        <v>3.099877156296692E-4</v>
      </c>
      <c r="J161" s="8" t="s">
        <v>32</v>
      </c>
      <c r="K161" s="8" t="s">
        <v>20</v>
      </c>
      <c r="M161" s="8" t="s">
        <v>32</v>
      </c>
      <c r="N161" s="8">
        <f t="shared" si="15"/>
        <v>350</v>
      </c>
      <c r="O161" s="8">
        <f t="shared" si="11"/>
        <v>350</v>
      </c>
      <c r="P161" s="8">
        <f t="shared" si="18"/>
        <v>3.099877156296692E-4</v>
      </c>
    </row>
    <row r="162" spans="1:16" x14ac:dyDescent="0.25">
      <c r="A162" s="8">
        <v>139</v>
      </c>
      <c r="B162" s="8">
        <v>82</v>
      </c>
      <c r="C162" s="8">
        <v>82</v>
      </c>
      <c r="D162" s="8">
        <v>117</v>
      </c>
      <c r="E162" s="8">
        <v>110</v>
      </c>
      <c r="F162" s="8">
        <v>119</v>
      </c>
      <c r="G162" s="8">
        <f t="shared" si="14"/>
        <v>346</v>
      </c>
      <c r="H162" s="8">
        <v>346</v>
      </c>
      <c r="I162" s="8">
        <f>H162/$F$1</f>
        <v>3.064449988796158E-4</v>
      </c>
      <c r="J162" s="8" t="s">
        <v>19</v>
      </c>
      <c r="K162" s="8" t="s">
        <v>20</v>
      </c>
      <c r="M162" s="8" t="s">
        <v>0</v>
      </c>
      <c r="N162" s="8">
        <f t="shared" si="15"/>
        <v>346</v>
      </c>
      <c r="O162" s="8">
        <f t="shared" si="11"/>
        <v>346</v>
      </c>
      <c r="P162" s="8">
        <f t="shared" si="18"/>
        <v>3.064449988796158E-4</v>
      </c>
    </row>
    <row r="163" spans="1:16" x14ac:dyDescent="0.25">
      <c r="A163" s="8">
        <v>140</v>
      </c>
      <c r="B163" s="8">
        <v>83</v>
      </c>
      <c r="C163" s="8">
        <v>83</v>
      </c>
      <c r="D163" s="8">
        <v>125</v>
      </c>
      <c r="E163" s="8">
        <v>116</v>
      </c>
      <c r="F163" s="8">
        <v>104</v>
      </c>
      <c r="G163" s="8">
        <f t="shared" si="14"/>
        <v>345</v>
      </c>
      <c r="H163" s="8">
        <v>345</v>
      </c>
      <c r="I163" s="8">
        <f t="shared" ref="I163:I178" si="19">H163/$F$1</f>
        <v>3.055593196921025E-4</v>
      </c>
      <c r="J163" s="8" t="s">
        <v>19</v>
      </c>
      <c r="K163" s="8" t="s">
        <v>20</v>
      </c>
      <c r="M163" s="8" t="s">
        <v>0</v>
      </c>
      <c r="N163" s="8">
        <f t="shared" si="15"/>
        <v>345</v>
      </c>
      <c r="O163" s="8">
        <f t="shared" si="11"/>
        <v>345</v>
      </c>
      <c r="P163" s="8">
        <f t="shared" si="18"/>
        <v>3.055593196921025E-4</v>
      </c>
    </row>
    <row r="164" spans="1:16" x14ac:dyDescent="0.25">
      <c r="A164" s="8">
        <v>141</v>
      </c>
      <c r="B164" s="8">
        <v>84</v>
      </c>
      <c r="C164" s="8">
        <v>84</v>
      </c>
      <c r="D164" s="8">
        <v>120</v>
      </c>
      <c r="E164" s="8">
        <v>113</v>
      </c>
      <c r="F164" s="8">
        <v>110</v>
      </c>
      <c r="G164" s="8">
        <f t="shared" si="14"/>
        <v>343</v>
      </c>
      <c r="H164" s="8">
        <v>343</v>
      </c>
      <c r="I164" s="8">
        <f t="shared" si="19"/>
        <v>3.0378796131707583E-4</v>
      </c>
      <c r="J164" s="8" t="s">
        <v>19</v>
      </c>
      <c r="K164" s="8" t="s">
        <v>20</v>
      </c>
      <c r="M164" s="8" t="s">
        <v>0</v>
      </c>
      <c r="N164" s="8">
        <f t="shared" si="15"/>
        <v>343</v>
      </c>
      <c r="O164" s="8">
        <f t="shared" si="11"/>
        <v>343</v>
      </c>
      <c r="P164" s="8">
        <f t="shared" si="18"/>
        <v>3.0378796131707583E-4</v>
      </c>
    </row>
    <row r="165" spans="1:16" x14ac:dyDescent="0.25">
      <c r="A165" s="8">
        <v>142</v>
      </c>
      <c r="B165" s="8">
        <v>85</v>
      </c>
      <c r="C165" s="8">
        <v>85</v>
      </c>
      <c r="D165" s="8">
        <v>107</v>
      </c>
      <c r="E165" s="8">
        <v>92</v>
      </c>
      <c r="F165" s="8">
        <v>119</v>
      </c>
      <c r="G165" s="8">
        <f t="shared" si="14"/>
        <v>318</v>
      </c>
      <c r="H165" s="8">
        <v>318</v>
      </c>
      <c r="I165" s="8">
        <f t="shared" si="19"/>
        <v>2.8164598162924232E-4</v>
      </c>
      <c r="J165" s="8" t="s">
        <v>19</v>
      </c>
      <c r="K165" s="8" t="s">
        <v>20</v>
      </c>
      <c r="M165" s="8" t="s">
        <v>0</v>
      </c>
      <c r="N165" s="8">
        <f t="shared" si="15"/>
        <v>318</v>
      </c>
      <c r="O165" s="8">
        <f t="shared" ref="O165:O228" si="20">IF(C165=C166,0,N165)</f>
        <v>318</v>
      </c>
      <c r="P165" s="8">
        <f t="shared" si="18"/>
        <v>2.8164598162924232E-4</v>
      </c>
    </row>
    <row r="166" spans="1:16" x14ac:dyDescent="0.25">
      <c r="A166" s="8">
        <v>143</v>
      </c>
      <c r="B166" s="8">
        <v>86</v>
      </c>
      <c r="C166" s="8">
        <v>86</v>
      </c>
      <c r="D166" s="8">
        <v>113</v>
      </c>
      <c r="E166" s="8">
        <v>87</v>
      </c>
      <c r="F166" s="8">
        <v>117</v>
      </c>
      <c r="G166" s="8">
        <f t="shared" si="14"/>
        <v>317</v>
      </c>
      <c r="H166" s="8">
        <v>317</v>
      </c>
      <c r="I166" s="8">
        <f t="shared" si="19"/>
        <v>2.8076030244172896E-4</v>
      </c>
      <c r="J166" s="8" t="s">
        <v>22</v>
      </c>
      <c r="K166" s="8" t="s">
        <v>20</v>
      </c>
      <c r="M166" s="8" t="s">
        <v>22</v>
      </c>
      <c r="N166" s="8">
        <f t="shared" si="15"/>
        <v>317</v>
      </c>
      <c r="O166" s="8">
        <f t="shared" si="20"/>
        <v>317</v>
      </c>
      <c r="P166" s="8">
        <f t="shared" si="18"/>
        <v>2.8076030244172896E-4</v>
      </c>
    </row>
    <row r="167" spans="1:16" x14ac:dyDescent="0.25">
      <c r="A167" s="8">
        <v>144</v>
      </c>
      <c r="B167" s="8">
        <v>87</v>
      </c>
      <c r="C167" s="8">
        <v>87</v>
      </c>
      <c r="D167" s="8">
        <v>91</v>
      </c>
      <c r="E167" s="8">
        <v>116</v>
      </c>
      <c r="F167" s="8">
        <v>102</v>
      </c>
      <c r="G167" s="8">
        <f t="shared" si="14"/>
        <v>309</v>
      </c>
      <c r="H167" s="8">
        <v>309</v>
      </c>
      <c r="I167" s="8">
        <f t="shared" si="19"/>
        <v>2.7367486894162222E-4</v>
      </c>
      <c r="J167" s="8" t="s">
        <v>19</v>
      </c>
      <c r="K167" s="8" t="s">
        <v>20</v>
      </c>
      <c r="M167" s="8" t="s">
        <v>0</v>
      </c>
      <c r="N167" s="8">
        <f t="shared" si="15"/>
        <v>309</v>
      </c>
      <c r="O167" s="8">
        <f t="shared" si="20"/>
        <v>309</v>
      </c>
      <c r="P167" s="8">
        <f t="shared" si="18"/>
        <v>2.7367486894162222E-4</v>
      </c>
    </row>
    <row r="168" spans="1:16" x14ac:dyDescent="0.25">
      <c r="A168" s="8">
        <v>146</v>
      </c>
      <c r="B168" s="8">
        <v>89</v>
      </c>
      <c r="C168" s="8">
        <v>89</v>
      </c>
      <c r="D168" s="8">
        <v>106</v>
      </c>
      <c r="E168" s="8">
        <v>83</v>
      </c>
      <c r="F168" s="8">
        <v>113</v>
      </c>
      <c r="G168" s="8">
        <f t="shared" si="14"/>
        <v>302</v>
      </c>
      <c r="H168" s="8">
        <v>302</v>
      </c>
      <c r="I168" s="8">
        <f t="shared" si="19"/>
        <v>2.6747511462902885E-4</v>
      </c>
      <c r="J168" s="8" t="s">
        <v>19</v>
      </c>
      <c r="K168" s="8" t="s">
        <v>20</v>
      </c>
      <c r="M168" s="8" t="s">
        <v>0</v>
      </c>
      <c r="N168" s="8">
        <f t="shared" si="15"/>
        <v>302</v>
      </c>
      <c r="O168" s="8">
        <f t="shared" si="20"/>
        <v>302</v>
      </c>
      <c r="P168" s="8">
        <f t="shared" si="18"/>
        <v>2.6747511462902885E-4</v>
      </c>
    </row>
    <row r="169" spans="1:16" x14ac:dyDescent="0.25">
      <c r="A169" s="8">
        <v>147</v>
      </c>
      <c r="B169" s="8">
        <v>90</v>
      </c>
      <c r="C169" s="8">
        <v>90</v>
      </c>
      <c r="D169" s="8">
        <v>101</v>
      </c>
      <c r="E169" s="8">
        <v>114</v>
      </c>
      <c r="F169" s="8">
        <v>85</v>
      </c>
      <c r="G169" s="8">
        <f t="shared" si="14"/>
        <v>300</v>
      </c>
      <c r="H169" s="8">
        <v>300</v>
      </c>
      <c r="I169" s="8">
        <f t="shared" si="19"/>
        <v>2.6570375625400218E-4</v>
      </c>
      <c r="J169" s="8" t="s">
        <v>23</v>
      </c>
      <c r="K169" s="8" t="s">
        <v>24</v>
      </c>
      <c r="L169" s="8" t="s">
        <v>51</v>
      </c>
      <c r="M169" s="8" t="s">
        <v>23</v>
      </c>
      <c r="N169" s="8">
        <f t="shared" si="15"/>
        <v>300</v>
      </c>
      <c r="O169" s="8">
        <f t="shared" si="20"/>
        <v>300</v>
      </c>
      <c r="P169" s="8">
        <f t="shared" si="18"/>
        <v>2.6570375625400218E-4</v>
      </c>
    </row>
    <row r="170" spans="1:16" x14ac:dyDescent="0.25">
      <c r="A170" s="8">
        <v>148</v>
      </c>
      <c r="B170" s="8">
        <v>91</v>
      </c>
      <c r="C170" s="8">
        <v>91</v>
      </c>
      <c r="D170" s="8">
        <v>98</v>
      </c>
      <c r="E170" s="8">
        <v>99</v>
      </c>
      <c r="F170" s="8">
        <v>100</v>
      </c>
      <c r="G170" s="8">
        <f t="shared" si="14"/>
        <v>297</v>
      </c>
      <c r="H170" s="8">
        <v>297</v>
      </c>
      <c r="I170" s="8">
        <f t="shared" si="19"/>
        <v>2.6304671869146215E-4</v>
      </c>
      <c r="J170" s="8" t="s">
        <v>19</v>
      </c>
      <c r="K170" s="8" t="s">
        <v>20</v>
      </c>
      <c r="M170" s="8" t="s">
        <v>0</v>
      </c>
      <c r="N170" s="8">
        <f t="shared" si="15"/>
        <v>297</v>
      </c>
      <c r="O170" s="8">
        <f t="shared" si="20"/>
        <v>297</v>
      </c>
      <c r="P170" s="8">
        <f t="shared" si="18"/>
        <v>2.6304671869146215E-4</v>
      </c>
    </row>
    <row r="171" spans="1:16" x14ac:dyDescent="0.25">
      <c r="A171" s="8">
        <v>149</v>
      </c>
      <c r="B171" s="8">
        <v>92</v>
      </c>
      <c r="C171" s="8">
        <v>92</v>
      </c>
      <c r="D171" s="8">
        <v>105</v>
      </c>
      <c r="E171" s="8">
        <v>82</v>
      </c>
      <c r="F171" s="8">
        <v>93</v>
      </c>
      <c r="G171" s="8">
        <f t="shared" si="14"/>
        <v>280</v>
      </c>
      <c r="H171" s="8">
        <v>280</v>
      </c>
      <c r="I171" s="8">
        <f t="shared" si="19"/>
        <v>2.4799017250373538E-4</v>
      </c>
      <c r="J171" s="8" t="s">
        <v>33</v>
      </c>
      <c r="K171" s="8" t="s">
        <v>20</v>
      </c>
      <c r="M171" s="8" t="s">
        <v>33</v>
      </c>
      <c r="N171" s="8">
        <f t="shared" si="15"/>
        <v>280</v>
      </c>
      <c r="O171" s="8">
        <f t="shared" si="20"/>
        <v>280</v>
      </c>
      <c r="P171" s="8">
        <f t="shared" si="18"/>
        <v>2.4799017250373538E-4</v>
      </c>
    </row>
    <row r="172" spans="1:16" x14ac:dyDescent="0.25">
      <c r="A172" s="8">
        <v>150</v>
      </c>
      <c r="B172" s="8">
        <v>93</v>
      </c>
      <c r="C172" s="8">
        <v>93</v>
      </c>
      <c r="D172" s="8">
        <v>80</v>
      </c>
      <c r="E172" s="8">
        <v>88</v>
      </c>
      <c r="F172" s="8">
        <v>112</v>
      </c>
      <c r="G172" s="8">
        <f t="shared" si="14"/>
        <v>280</v>
      </c>
      <c r="H172" s="8">
        <v>280</v>
      </c>
      <c r="I172" s="8">
        <f t="shared" si="19"/>
        <v>2.4799017250373538E-4</v>
      </c>
      <c r="J172" s="8" t="s">
        <v>19</v>
      </c>
      <c r="K172" s="8" t="s">
        <v>20</v>
      </c>
      <c r="M172" s="8" t="s">
        <v>0</v>
      </c>
      <c r="N172" s="8">
        <f t="shared" si="15"/>
        <v>280</v>
      </c>
      <c r="O172" s="8">
        <f t="shared" si="20"/>
        <v>280</v>
      </c>
      <c r="P172" s="8">
        <f t="shared" si="18"/>
        <v>2.4799017250373538E-4</v>
      </c>
    </row>
    <row r="173" spans="1:16" x14ac:dyDescent="0.25">
      <c r="A173" s="8">
        <v>151</v>
      </c>
      <c r="B173" s="8">
        <v>94</v>
      </c>
      <c r="C173" s="8">
        <v>94</v>
      </c>
      <c r="D173" s="8">
        <v>104</v>
      </c>
      <c r="E173" s="8">
        <v>60</v>
      </c>
      <c r="F173" s="8">
        <v>95</v>
      </c>
      <c r="G173" s="8">
        <f t="shared" si="14"/>
        <v>259</v>
      </c>
      <c r="H173" s="8">
        <v>259</v>
      </c>
      <c r="I173" s="8">
        <f t="shared" si="19"/>
        <v>2.2939090956595521E-4</v>
      </c>
      <c r="J173" s="8" t="s">
        <v>19</v>
      </c>
      <c r="K173" s="8" t="s">
        <v>20</v>
      </c>
      <c r="M173" s="8" t="s">
        <v>0</v>
      </c>
      <c r="N173" s="8">
        <f t="shared" si="15"/>
        <v>259</v>
      </c>
      <c r="O173" s="8">
        <f t="shared" si="20"/>
        <v>259</v>
      </c>
      <c r="P173" s="8">
        <f t="shared" si="18"/>
        <v>2.2939090956595521E-4</v>
      </c>
    </row>
    <row r="174" spans="1:16" x14ac:dyDescent="0.25">
      <c r="A174" s="8">
        <v>152</v>
      </c>
      <c r="B174" s="8">
        <v>95</v>
      </c>
      <c r="C174" s="8">
        <v>95</v>
      </c>
      <c r="D174" s="8">
        <v>83</v>
      </c>
      <c r="E174" s="8">
        <v>80</v>
      </c>
      <c r="F174" s="8">
        <v>87</v>
      </c>
      <c r="G174" s="8">
        <f t="shared" si="14"/>
        <v>250</v>
      </c>
      <c r="H174" s="8">
        <v>250</v>
      </c>
      <c r="I174" s="8">
        <f t="shared" si="19"/>
        <v>2.2141979687833514E-4</v>
      </c>
      <c r="J174" s="8" t="s">
        <v>19</v>
      </c>
      <c r="K174" s="8" t="s">
        <v>20</v>
      </c>
      <c r="M174" s="8" t="s">
        <v>0</v>
      </c>
      <c r="N174" s="8">
        <f t="shared" si="15"/>
        <v>250</v>
      </c>
      <c r="O174" s="8">
        <f t="shared" si="20"/>
        <v>250</v>
      </c>
      <c r="P174" s="8">
        <f t="shared" si="18"/>
        <v>2.2141979687833514E-4</v>
      </c>
    </row>
    <row r="175" spans="1:16" x14ac:dyDescent="0.25">
      <c r="A175" s="8">
        <v>153</v>
      </c>
      <c r="B175" s="8">
        <v>96</v>
      </c>
      <c r="C175" s="8">
        <v>96</v>
      </c>
      <c r="D175" s="8">
        <v>81</v>
      </c>
      <c r="E175" s="8">
        <v>77</v>
      </c>
      <c r="F175" s="8">
        <v>91</v>
      </c>
      <c r="G175" s="8">
        <f t="shared" si="14"/>
        <v>249</v>
      </c>
      <c r="H175" s="8">
        <v>249</v>
      </c>
      <c r="I175" s="8">
        <f t="shared" si="19"/>
        <v>2.2053411769082178E-4</v>
      </c>
      <c r="J175" s="8" t="s">
        <v>19</v>
      </c>
      <c r="K175" s="8" t="s">
        <v>20</v>
      </c>
      <c r="M175" s="8" t="s">
        <v>0</v>
      </c>
      <c r="N175" s="8">
        <f t="shared" si="15"/>
        <v>249</v>
      </c>
      <c r="O175" s="8">
        <f t="shared" si="20"/>
        <v>249</v>
      </c>
      <c r="P175" s="8">
        <f t="shared" si="18"/>
        <v>2.2053411769082178E-4</v>
      </c>
    </row>
    <row r="176" spans="1:16" x14ac:dyDescent="0.25">
      <c r="A176" s="8">
        <v>154</v>
      </c>
      <c r="B176" s="8">
        <v>97</v>
      </c>
      <c r="C176" s="8">
        <v>97</v>
      </c>
      <c r="D176" s="8">
        <v>93</v>
      </c>
      <c r="E176" s="8">
        <v>69</v>
      </c>
      <c r="F176" s="8">
        <v>84</v>
      </c>
      <c r="G176" s="8">
        <f t="shared" si="14"/>
        <v>246</v>
      </c>
      <c r="H176" s="8">
        <v>246</v>
      </c>
      <c r="I176" s="8">
        <f t="shared" si="19"/>
        <v>2.1787708012828178E-4</v>
      </c>
      <c r="J176" s="8" t="s">
        <v>22</v>
      </c>
      <c r="K176" s="8" t="s">
        <v>20</v>
      </c>
      <c r="M176" s="8" t="s">
        <v>22</v>
      </c>
      <c r="N176" s="8">
        <f t="shared" si="15"/>
        <v>246</v>
      </c>
      <c r="O176" s="8">
        <f t="shared" si="20"/>
        <v>246</v>
      </c>
      <c r="P176" s="8">
        <f t="shared" si="18"/>
        <v>2.1787708012828178E-4</v>
      </c>
    </row>
    <row r="177" spans="1:16" x14ac:dyDescent="0.25">
      <c r="A177" s="8">
        <v>155</v>
      </c>
      <c r="B177" s="8">
        <v>98</v>
      </c>
      <c r="C177" s="8">
        <v>98</v>
      </c>
      <c r="D177" s="8">
        <v>94</v>
      </c>
      <c r="E177" s="8">
        <v>63</v>
      </c>
      <c r="F177" s="8">
        <v>83</v>
      </c>
      <c r="G177" s="8">
        <f t="shared" si="14"/>
        <v>240</v>
      </c>
      <c r="H177" s="8">
        <v>240</v>
      </c>
      <c r="I177" s="8">
        <f t="shared" si="19"/>
        <v>2.1256300500320174E-4</v>
      </c>
      <c r="J177" s="8" t="s">
        <v>19</v>
      </c>
      <c r="K177" s="8" t="s">
        <v>20</v>
      </c>
      <c r="M177" s="8" t="s">
        <v>0</v>
      </c>
      <c r="N177" s="8">
        <f t="shared" si="15"/>
        <v>240</v>
      </c>
      <c r="O177" s="8">
        <f t="shared" si="20"/>
        <v>240</v>
      </c>
      <c r="P177" s="8">
        <f t="shared" si="18"/>
        <v>2.1256300500320174E-4</v>
      </c>
    </row>
    <row r="178" spans="1:16" x14ac:dyDescent="0.25">
      <c r="A178" s="8">
        <v>156</v>
      </c>
      <c r="B178" s="8">
        <v>99</v>
      </c>
      <c r="C178" s="8">
        <v>99</v>
      </c>
      <c r="D178" s="8">
        <v>73</v>
      </c>
      <c r="E178" s="8">
        <v>72</v>
      </c>
      <c r="F178" s="8">
        <v>89</v>
      </c>
      <c r="G178" s="8">
        <f t="shared" si="14"/>
        <v>234</v>
      </c>
      <c r="H178" s="8">
        <v>234</v>
      </c>
      <c r="I178" s="8">
        <f t="shared" si="19"/>
        <v>2.0724892987812168E-4</v>
      </c>
      <c r="J178" s="8" t="s">
        <v>19</v>
      </c>
      <c r="K178" s="8" t="s">
        <v>20</v>
      </c>
      <c r="M178" s="8" t="s">
        <v>0</v>
      </c>
      <c r="N178" s="8">
        <f t="shared" si="15"/>
        <v>234</v>
      </c>
      <c r="O178" s="8">
        <f t="shared" si="20"/>
        <v>234</v>
      </c>
      <c r="P178" s="8">
        <f t="shared" si="18"/>
        <v>2.0724892987812168E-4</v>
      </c>
    </row>
    <row r="179" spans="1:16" x14ac:dyDescent="0.25">
      <c r="A179" s="8">
        <v>157</v>
      </c>
      <c r="B179" s="8">
        <v>100</v>
      </c>
      <c r="C179" s="8">
        <v>100</v>
      </c>
      <c r="D179" s="8">
        <v>79</v>
      </c>
      <c r="E179" s="8">
        <v>86</v>
      </c>
      <c r="F179" s="8">
        <v>69</v>
      </c>
      <c r="G179" s="8">
        <f t="shared" si="14"/>
        <v>234</v>
      </c>
      <c r="H179" s="8">
        <v>234</v>
      </c>
      <c r="I179" s="8">
        <f>H179/$F$1</f>
        <v>2.0724892987812168E-4</v>
      </c>
      <c r="J179" s="8" t="s">
        <v>19</v>
      </c>
      <c r="K179" s="8" t="s">
        <v>20</v>
      </c>
      <c r="M179" s="8" t="s">
        <v>0</v>
      </c>
      <c r="N179" s="8">
        <f t="shared" si="15"/>
        <v>234</v>
      </c>
      <c r="O179" s="8">
        <f t="shared" si="20"/>
        <v>234</v>
      </c>
      <c r="P179" s="8">
        <f t="shared" si="18"/>
        <v>2.0724892987812168E-4</v>
      </c>
    </row>
    <row r="180" spans="1:16" x14ac:dyDescent="0.25">
      <c r="A180" s="8">
        <v>158</v>
      </c>
      <c r="B180" s="8">
        <v>101</v>
      </c>
      <c r="C180" s="8">
        <v>101</v>
      </c>
      <c r="D180" s="8">
        <v>83</v>
      </c>
      <c r="E180" s="8">
        <v>74</v>
      </c>
      <c r="F180" s="8">
        <v>75</v>
      </c>
      <c r="G180" s="8">
        <f t="shared" si="14"/>
        <v>232</v>
      </c>
      <c r="H180" s="8">
        <v>232</v>
      </c>
      <c r="I180" s="8">
        <f t="shared" ref="I180:I202" si="21">H180/$F$1</f>
        <v>2.0547757150309501E-4</v>
      </c>
      <c r="J180" s="8" t="s">
        <v>19</v>
      </c>
      <c r="K180" s="8" t="s">
        <v>20</v>
      </c>
      <c r="M180" s="8" t="s">
        <v>0</v>
      </c>
      <c r="N180" s="8">
        <f t="shared" si="15"/>
        <v>232</v>
      </c>
      <c r="O180" s="8">
        <f t="shared" si="20"/>
        <v>232</v>
      </c>
      <c r="P180" s="8">
        <f t="shared" si="18"/>
        <v>2.0547757150309501E-4</v>
      </c>
    </row>
    <row r="181" spans="1:16" x14ac:dyDescent="0.25">
      <c r="A181" s="8">
        <v>159</v>
      </c>
      <c r="B181" s="8">
        <v>102</v>
      </c>
      <c r="C181" s="8">
        <v>102</v>
      </c>
      <c r="D181" s="8">
        <v>63</v>
      </c>
      <c r="E181" s="8">
        <v>64</v>
      </c>
      <c r="F181" s="8">
        <v>93</v>
      </c>
      <c r="G181" s="8">
        <f t="shared" si="14"/>
        <v>220</v>
      </c>
      <c r="H181" s="8">
        <v>220</v>
      </c>
      <c r="I181" s="8">
        <f t="shared" si="21"/>
        <v>1.9484942125293491E-4</v>
      </c>
      <c r="J181" s="8" t="s">
        <v>19</v>
      </c>
      <c r="K181" s="8" t="s">
        <v>20</v>
      </c>
      <c r="M181" s="8" t="s">
        <v>0</v>
      </c>
      <c r="N181" s="8">
        <f t="shared" si="15"/>
        <v>220</v>
      </c>
      <c r="O181" s="8">
        <f t="shared" si="20"/>
        <v>220</v>
      </c>
      <c r="P181" s="8">
        <f t="shared" si="18"/>
        <v>1.9484942125293491E-4</v>
      </c>
    </row>
    <row r="182" spans="1:16" x14ac:dyDescent="0.25">
      <c r="A182" s="8">
        <v>160</v>
      </c>
      <c r="B182" s="8">
        <v>103</v>
      </c>
      <c r="C182" s="8">
        <v>103</v>
      </c>
      <c r="D182" s="8">
        <v>75</v>
      </c>
      <c r="E182" s="8">
        <v>68</v>
      </c>
      <c r="F182" s="8">
        <v>74</v>
      </c>
      <c r="G182" s="8">
        <f t="shared" si="14"/>
        <v>217</v>
      </c>
      <c r="H182" s="8">
        <v>217</v>
      </c>
      <c r="I182" s="8">
        <f t="shared" si="21"/>
        <v>1.9219238369039491E-4</v>
      </c>
      <c r="J182" s="8" t="s">
        <v>19</v>
      </c>
      <c r="K182" s="8" t="s">
        <v>20</v>
      </c>
      <c r="M182" s="8" t="s">
        <v>0</v>
      </c>
      <c r="N182" s="8">
        <f t="shared" si="15"/>
        <v>217</v>
      </c>
      <c r="O182" s="8">
        <f t="shared" si="20"/>
        <v>217</v>
      </c>
      <c r="P182" s="8">
        <f>IF(C182=C181,I182+P181,I182)</f>
        <v>1.9219238369039491E-4</v>
      </c>
    </row>
    <row r="183" spans="1:16" x14ac:dyDescent="0.25">
      <c r="A183" s="8">
        <v>161</v>
      </c>
      <c r="B183" s="8">
        <v>104</v>
      </c>
      <c r="C183" s="8">
        <v>104</v>
      </c>
      <c r="D183" s="8">
        <v>62</v>
      </c>
      <c r="E183" s="8">
        <v>66</v>
      </c>
      <c r="F183" s="8">
        <v>88</v>
      </c>
      <c r="G183" s="8">
        <f t="shared" si="14"/>
        <v>216</v>
      </c>
      <c r="H183" s="8">
        <v>216</v>
      </c>
      <c r="I183" s="8">
        <f t="shared" si="21"/>
        <v>1.9130670450288157E-4</v>
      </c>
      <c r="J183" s="8" t="s">
        <v>19</v>
      </c>
      <c r="K183" s="8" t="s">
        <v>20</v>
      </c>
      <c r="L183" s="8" t="s">
        <v>48</v>
      </c>
      <c r="M183" s="8" t="s">
        <v>52</v>
      </c>
      <c r="N183" s="8">
        <f t="shared" si="15"/>
        <v>216</v>
      </c>
      <c r="O183" s="8">
        <f t="shared" si="20"/>
        <v>216</v>
      </c>
      <c r="P183" s="8">
        <f t="shared" ref="P183:P212" si="22">IF(C183=C182,I183+P182,I183)</f>
        <v>1.9130670450288157E-4</v>
      </c>
    </row>
    <row r="184" spans="1:16" x14ac:dyDescent="0.25">
      <c r="A184" s="8">
        <v>163</v>
      </c>
      <c r="B184" s="8">
        <v>106</v>
      </c>
      <c r="C184" s="8">
        <v>106</v>
      </c>
      <c r="D184" s="8">
        <v>73</v>
      </c>
      <c r="E184" s="8">
        <v>76</v>
      </c>
      <c r="F184" s="8">
        <v>65</v>
      </c>
      <c r="G184" s="8">
        <f t="shared" si="14"/>
        <v>214</v>
      </c>
      <c r="H184" s="8">
        <v>214</v>
      </c>
      <c r="I184" s="8">
        <f t="shared" si="21"/>
        <v>1.8953534612785487E-4</v>
      </c>
      <c r="J184" s="8" t="s">
        <v>34</v>
      </c>
      <c r="K184" s="8" t="s">
        <v>20</v>
      </c>
      <c r="M184" s="8" t="s">
        <v>34</v>
      </c>
      <c r="N184" s="8">
        <f t="shared" si="15"/>
        <v>214</v>
      </c>
      <c r="O184" s="8">
        <f t="shared" si="20"/>
        <v>214</v>
      </c>
      <c r="P184" s="8">
        <f t="shared" si="22"/>
        <v>1.8953534612785487E-4</v>
      </c>
    </row>
    <row r="185" spans="1:16" x14ac:dyDescent="0.25">
      <c r="A185" s="8">
        <v>164</v>
      </c>
      <c r="B185" s="8">
        <v>107</v>
      </c>
      <c r="C185" s="8">
        <v>107</v>
      </c>
      <c r="D185" s="8">
        <v>63</v>
      </c>
      <c r="E185" s="8">
        <v>78</v>
      </c>
      <c r="F185" s="8">
        <v>71</v>
      </c>
      <c r="G185" s="8">
        <f t="shared" si="14"/>
        <v>212</v>
      </c>
      <c r="H185" s="8">
        <v>212</v>
      </c>
      <c r="I185" s="8">
        <f t="shared" si="21"/>
        <v>1.877639877528282E-4</v>
      </c>
      <c r="J185" s="8" t="s">
        <v>19</v>
      </c>
      <c r="K185" s="8" t="s">
        <v>20</v>
      </c>
      <c r="M185" s="8" t="s">
        <v>0</v>
      </c>
      <c r="N185" s="8">
        <f t="shared" si="15"/>
        <v>212</v>
      </c>
      <c r="O185" s="8">
        <f t="shared" si="20"/>
        <v>212</v>
      </c>
      <c r="P185" s="8">
        <f t="shared" si="22"/>
        <v>1.877639877528282E-4</v>
      </c>
    </row>
    <row r="186" spans="1:16" x14ac:dyDescent="0.25">
      <c r="A186" s="8">
        <v>167</v>
      </c>
      <c r="B186" s="8">
        <v>109</v>
      </c>
      <c r="C186" s="8">
        <v>109</v>
      </c>
      <c r="D186" s="8">
        <v>71</v>
      </c>
      <c r="E186" s="8">
        <v>68</v>
      </c>
      <c r="F186" s="8">
        <v>69</v>
      </c>
      <c r="G186" s="8">
        <f t="shared" si="14"/>
        <v>208</v>
      </c>
      <c r="H186" s="8">
        <v>208</v>
      </c>
      <c r="I186" s="8">
        <f t="shared" si="21"/>
        <v>1.8422127100277484E-4</v>
      </c>
      <c r="J186" s="8" t="s">
        <v>22</v>
      </c>
      <c r="K186" s="8" t="s">
        <v>20</v>
      </c>
      <c r="M186" s="8" t="s">
        <v>22</v>
      </c>
      <c r="N186" s="8">
        <f t="shared" si="15"/>
        <v>208</v>
      </c>
      <c r="O186" s="8">
        <f t="shared" si="20"/>
        <v>208</v>
      </c>
      <c r="P186" s="8">
        <f t="shared" si="22"/>
        <v>1.8422127100277484E-4</v>
      </c>
    </row>
    <row r="187" spans="1:16" x14ac:dyDescent="0.25">
      <c r="A187" s="8">
        <v>169</v>
      </c>
      <c r="B187" s="8">
        <v>111</v>
      </c>
      <c r="C187" s="8">
        <v>111</v>
      </c>
      <c r="D187" s="8">
        <v>73</v>
      </c>
      <c r="E187" s="8">
        <v>89</v>
      </c>
      <c r="F187" s="8">
        <v>41</v>
      </c>
      <c r="G187" s="8">
        <f t="shared" si="14"/>
        <v>203</v>
      </c>
      <c r="H187" s="8">
        <v>203</v>
      </c>
      <c r="I187" s="8">
        <f t="shared" si="21"/>
        <v>1.7979287506520814E-4</v>
      </c>
      <c r="J187" s="8" t="s">
        <v>33</v>
      </c>
      <c r="K187" s="8" t="s">
        <v>20</v>
      </c>
      <c r="M187" s="8" t="s">
        <v>33</v>
      </c>
      <c r="N187" s="8">
        <f t="shared" si="15"/>
        <v>203</v>
      </c>
      <c r="O187" s="8">
        <f t="shared" si="20"/>
        <v>203</v>
      </c>
      <c r="P187" s="8">
        <f t="shared" si="22"/>
        <v>1.7979287506520814E-4</v>
      </c>
    </row>
    <row r="188" spans="1:16" x14ac:dyDescent="0.25">
      <c r="A188" s="8">
        <v>170</v>
      </c>
      <c r="B188" s="8">
        <v>112</v>
      </c>
      <c r="C188" s="8">
        <v>112</v>
      </c>
      <c r="D188" s="8">
        <v>55</v>
      </c>
      <c r="E188" s="8">
        <v>65</v>
      </c>
      <c r="F188" s="8">
        <v>82</v>
      </c>
      <c r="G188" s="8">
        <f t="shared" si="14"/>
        <v>202</v>
      </c>
      <c r="H188" s="8">
        <v>202</v>
      </c>
      <c r="I188" s="8">
        <f t="shared" si="21"/>
        <v>1.789071958776948E-4</v>
      </c>
      <c r="J188" s="8" t="s">
        <v>19</v>
      </c>
      <c r="K188" s="8" t="s">
        <v>20</v>
      </c>
      <c r="M188" s="8" t="s">
        <v>0</v>
      </c>
      <c r="N188" s="8">
        <f t="shared" si="15"/>
        <v>202</v>
      </c>
      <c r="O188" s="8">
        <f t="shared" si="20"/>
        <v>202</v>
      </c>
      <c r="P188" s="8">
        <f t="shared" si="22"/>
        <v>1.789071958776948E-4</v>
      </c>
    </row>
    <row r="189" spans="1:16" x14ac:dyDescent="0.25">
      <c r="A189" s="8">
        <v>172</v>
      </c>
      <c r="B189" s="8">
        <v>114</v>
      </c>
      <c r="C189" s="8">
        <v>114</v>
      </c>
      <c r="D189" s="8">
        <v>79</v>
      </c>
      <c r="E189" s="8">
        <v>51</v>
      </c>
      <c r="F189" s="8">
        <v>68</v>
      </c>
      <c r="G189" s="8">
        <f t="shared" si="14"/>
        <v>198</v>
      </c>
      <c r="H189" s="8">
        <v>198</v>
      </c>
      <c r="I189" s="8">
        <f t="shared" si="21"/>
        <v>1.7536447912764143E-4</v>
      </c>
      <c r="J189" s="8" t="s">
        <v>19</v>
      </c>
      <c r="K189" s="8" t="s">
        <v>20</v>
      </c>
      <c r="M189" s="8" t="s">
        <v>0</v>
      </c>
      <c r="N189" s="8">
        <f t="shared" si="15"/>
        <v>198</v>
      </c>
      <c r="O189" s="8">
        <f t="shared" si="20"/>
        <v>198</v>
      </c>
      <c r="P189" s="8">
        <f t="shared" si="22"/>
        <v>1.7536447912764143E-4</v>
      </c>
    </row>
    <row r="190" spans="1:16" x14ac:dyDescent="0.25">
      <c r="A190" s="8">
        <v>173</v>
      </c>
      <c r="B190" s="8">
        <v>115</v>
      </c>
      <c r="C190" s="8">
        <v>115</v>
      </c>
      <c r="D190" s="8">
        <v>59</v>
      </c>
      <c r="E190" s="8">
        <v>69</v>
      </c>
      <c r="F190" s="8">
        <v>70</v>
      </c>
      <c r="G190" s="8">
        <f t="shared" si="14"/>
        <v>198</v>
      </c>
      <c r="H190" s="8">
        <v>198</v>
      </c>
      <c r="I190" s="8">
        <f t="shared" si="21"/>
        <v>1.7536447912764143E-4</v>
      </c>
      <c r="J190" s="8" t="s">
        <v>19</v>
      </c>
      <c r="K190" s="8" t="s">
        <v>20</v>
      </c>
      <c r="M190" s="8" t="s">
        <v>0</v>
      </c>
      <c r="N190" s="8">
        <f t="shared" si="15"/>
        <v>198</v>
      </c>
      <c r="O190" s="8">
        <f t="shared" si="20"/>
        <v>198</v>
      </c>
      <c r="P190" s="8">
        <f t="shared" si="22"/>
        <v>1.7536447912764143E-4</v>
      </c>
    </row>
    <row r="191" spans="1:16" x14ac:dyDescent="0.25">
      <c r="A191" s="8">
        <v>174</v>
      </c>
      <c r="B191" s="8">
        <v>116</v>
      </c>
      <c r="C191" s="8">
        <v>116</v>
      </c>
      <c r="D191" s="8">
        <v>76</v>
      </c>
      <c r="E191" s="8">
        <v>60</v>
      </c>
      <c r="F191" s="8">
        <v>60</v>
      </c>
      <c r="G191" s="8">
        <f t="shared" si="14"/>
        <v>196</v>
      </c>
      <c r="H191" s="8">
        <v>196</v>
      </c>
      <c r="I191" s="8">
        <f t="shared" si="21"/>
        <v>1.7359312075261474E-4</v>
      </c>
      <c r="J191" s="8" t="s">
        <v>28</v>
      </c>
      <c r="K191" s="8" t="s">
        <v>20</v>
      </c>
      <c r="M191" s="8" t="s">
        <v>28</v>
      </c>
      <c r="N191" s="8">
        <f t="shared" si="15"/>
        <v>196</v>
      </c>
      <c r="O191" s="8">
        <f t="shared" si="20"/>
        <v>196</v>
      </c>
      <c r="P191" s="8">
        <f t="shared" si="22"/>
        <v>1.7359312075261474E-4</v>
      </c>
    </row>
    <row r="192" spans="1:16" x14ac:dyDescent="0.25">
      <c r="A192" s="8">
        <v>175</v>
      </c>
      <c r="B192" s="8">
        <v>117</v>
      </c>
      <c r="C192" s="8">
        <v>117</v>
      </c>
      <c r="D192" s="8">
        <v>63</v>
      </c>
      <c r="E192" s="8">
        <v>72</v>
      </c>
      <c r="F192" s="8">
        <v>59</v>
      </c>
      <c r="G192" s="8">
        <f t="shared" si="14"/>
        <v>194</v>
      </c>
      <c r="H192" s="8">
        <v>194</v>
      </c>
      <c r="I192" s="8">
        <f t="shared" si="21"/>
        <v>1.7182176237758807E-4</v>
      </c>
      <c r="J192" s="8" t="s">
        <v>22</v>
      </c>
      <c r="K192" s="8" t="s">
        <v>20</v>
      </c>
      <c r="M192" s="8" t="s">
        <v>22</v>
      </c>
      <c r="N192" s="8">
        <f t="shared" si="15"/>
        <v>194</v>
      </c>
      <c r="O192" s="8">
        <f t="shared" si="20"/>
        <v>194</v>
      </c>
      <c r="P192" s="8">
        <f t="shared" si="22"/>
        <v>1.7182176237758807E-4</v>
      </c>
    </row>
    <row r="193" spans="1:16" x14ac:dyDescent="0.25">
      <c r="A193" s="8">
        <v>176</v>
      </c>
      <c r="B193" s="8">
        <v>118</v>
      </c>
      <c r="C193" s="8">
        <v>118</v>
      </c>
      <c r="D193" s="8">
        <v>69</v>
      </c>
      <c r="E193" s="8">
        <v>55</v>
      </c>
      <c r="F193" s="8">
        <v>70</v>
      </c>
      <c r="G193" s="8">
        <f t="shared" si="14"/>
        <v>194</v>
      </c>
      <c r="H193" s="8">
        <v>194</v>
      </c>
      <c r="I193" s="8">
        <f t="shared" si="21"/>
        <v>1.7182176237758807E-4</v>
      </c>
      <c r="J193" s="8" t="s">
        <v>22</v>
      </c>
      <c r="K193" s="8" t="s">
        <v>20</v>
      </c>
      <c r="M193" s="8" t="s">
        <v>22</v>
      </c>
      <c r="N193" s="8">
        <f t="shared" si="15"/>
        <v>194</v>
      </c>
      <c r="O193" s="8">
        <f t="shared" si="20"/>
        <v>194</v>
      </c>
      <c r="P193" s="8">
        <f t="shared" si="22"/>
        <v>1.7182176237758807E-4</v>
      </c>
    </row>
    <row r="194" spans="1:16" x14ac:dyDescent="0.25">
      <c r="A194" s="8">
        <v>178</v>
      </c>
      <c r="B194" s="8">
        <v>120</v>
      </c>
      <c r="C194" s="8">
        <v>120</v>
      </c>
      <c r="D194" s="8">
        <v>69</v>
      </c>
      <c r="E194" s="8">
        <v>54</v>
      </c>
      <c r="F194" s="8">
        <v>62</v>
      </c>
      <c r="G194" s="8">
        <f t="shared" si="14"/>
        <v>185</v>
      </c>
      <c r="H194" s="8">
        <v>185</v>
      </c>
      <c r="I194" s="8">
        <f t="shared" si="21"/>
        <v>1.63850649689968E-4</v>
      </c>
      <c r="J194" s="8" t="s">
        <v>19</v>
      </c>
      <c r="K194" s="8" t="s">
        <v>20</v>
      </c>
      <c r="M194" s="8" t="s">
        <v>0</v>
      </c>
      <c r="N194" s="8">
        <f t="shared" si="15"/>
        <v>185</v>
      </c>
      <c r="O194" s="8">
        <f t="shared" si="20"/>
        <v>185</v>
      </c>
      <c r="P194" s="8">
        <f t="shared" si="22"/>
        <v>1.63850649689968E-4</v>
      </c>
    </row>
    <row r="195" spans="1:16" x14ac:dyDescent="0.25">
      <c r="A195" s="8">
        <v>180</v>
      </c>
      <c r="B195" s="8">
        <v>122</v>
      </c>
      <c r="C195" s="8">
        <v>122</v>
      </c>
      <c r="D195" s="8">
        <v>70</v>
      </c>
      <c r="E195" s="8">
        <v>47</v>
      </c>
      <c r="F195" s="8">
        <v>67</v>
      </c>
      <c r="G195" s="8">
        <f t="shared" si="14"/>
        <v>184</v>
      </c>
      <c r="H195" s="8">
        <v>184</v>
      </c>
      <c r="I195" s="8">
        <f t="shared" si="21"/>
        <v>1.6296497050245467E-4</v>
      </c>
      <c r="J195" s="8" t="s">
        <v>19</v>
      </c>
      <c r="K195" s="8" t="s">
        <v>20</v>
      </c>
      <c r="M195" s="8" t="s">
        <v>0</v>
      </c>
      <c r="N195" s="8">
        <f t="shared" si="15"/>
        <v>184</v>
      </c>
      <c r="O195" s="8">
        <f t="shared" si="20"/>
        <v>184</v>
      </c>
      <c r="P195" s="8">
        <f t="shared" si="22"/>
        <v>1.6296497050245467E-4</v>
      </c>
    </row>
    <row r="196" spans="1:16" x14ac:dyDescent="0.25">
      <c r="A196" s="8">
        <v>182</v>
      </c>
      <c r="B196" s="8">
        <v>124</v>
      </c>
      <c r="C196" s="8">
        <v>124</v>
      </c>
      <c r="D196" s="8">
        <v>48</v>
      </c>
      <c r="E196" s="8">
        <v>59</v>
      </c>
      <c r="F196" s="8">
        <v>75</v>
      </c>
      <c r="G196" s="8">
        <f t="shared" si="14"/>
        <v>182</v>
      </c>
      <c r="H196" s="8">
        <v>182</v>
      </c>
      <c r="I196" s="8">
        <f t="shared" si="21"/>
        <v>1.6119361212742797E-4</v>
      </c>
      <c r="J196" s="8" t="s">
        <v>19</v>
      </c>
      <c r="K196" s="8" t="s">
        <v>20</v>
      </c>
      <c r="M196" s="8" t="s">
        <v>0</v>
      </c>
      <c r="N196" s="8">
        <f t="shared" si="15"/>
        <v>182</v>
      </c>
      <c r="O196" s="8">
        <f t="shared" si="20"/>
        <v>182</v>
      </c>
      <c r="P196" s="8">
        <f t="shared" si="22"/>
        <v>1.6119361212742797E-4</v>
      </c>
    </row>
    <row r="197" spans="1:16" x14ac:dyDescent="0.25">
      <c r="A197" s="8">
        <v>183</v>
      </c>
      <c r="B197" s="8">
        <v>125</v>
      </c>
      <c r="C197" s="8">
        <v>125</v>
      </c>
      <c r="D197" s="8">
        <v>88</v>
      </c>
      <c r="E197" s="8">
        <v>39</v>
      </c>
      <c r="F197" s="8">
        <v>53</v>
      </c>
      <c r="G197" s="8">
        <f t="shared" si="14"/>
        <v>180</v>
      </c>
      <c r="H197" s="8">
        <v>180</v>
      </c>
      <c r="I197" s="8">
        <f t="shared" si="21"/>
        <v>1.594222537524013E-4</v>
      </c>
      <c r="J197" s="8" t="s">
        <v>19</v>
      </c>
      <c r="K197" s="8" t="s">
        <v>20</v>
      </c>
      <c r="M197" s="8" t="s">
        <v>0</v>
      </c>
      <c r="N197" s="8">
        <f t="shared" si="15"/>
        <v>180</v>
      </c>
      <c r="O197" s="8">
        <f t="shared" si="20"/>
        <v>180</v>
      </c>
      <c r="P197" s="8">
        <f t="shared" si="22"/>
        <v>1.594222537524013E-4</v>
      </c>
    </row>
    <row r="198" spans="1:16" x14ac:dyDescent="0.25">
      <c r="A198" s="8">
        <v>184</v>
      </c>
      <c r="B198" s="8">
        <v>126</v>
      </c>
      <c r="C198" s="8">
        <v>126</v>
      </c>
      <c r="D198" s="8">
        <v>60</v>
      </c>
      <c r="E198" s="8">
        <v>57</v>
      </c>
      <c r="F198" s="8">
        <v>59</v>
      </c>
      <c r="G198" s="8">
        <f t="shared" si="14"/>
        <v>176</v>
      </c>
      <c r="H198" s="8">
        <v>176</v>
      </c>
      <c r="I198" s="8">
        <f t="shared" si="21"/>
        <v>1.5587953700234793E-4</v>
      </c>
      <c r="J198" s="8" t="s">
        <v>19</v>
      </c>
      <c r="K198" s="8" t="s">
        <v>20</v>
      </c>
      <c r="M198" s="8" t="s">
        <v>0</v>
      </c>
      <c r="N198" s="8">
        <f t="shared" si="15"/>
        <v>176</v>
      </c>
      <c r="O198" s="8">
        <f t="shared" si="20"/>
        <v>176</v>
      </c>
      <c r="P198" s="8">
        <f t="shared" si="22"/>
        <v>1.5587953700234793E-4</v>
      </c>
    </row>
    <row r="199" spans="1:16" x14ac:dyDescent="0.25">
      <c r="A199" s="8">
        <v>185</v>
      </c>
      <c r="B199" s="8">
        <v>127</v>
      </c>
      <c r="C199" s="8">
        <v>127</v>
      </c>
      <c r="D199" s="8">
        <v>56</v>
      </c>
      <c r="E199" s="8">
        <v>52</v>
      </c>
      <c r="F199" s="8">
        <v>66</v>
      </c>
      <c r="G199" s="8">
        <f t="shared" ref="G199:G229" si="23">D199+E199+F199</f>
        <v>174</v>
      </c>
      <c r="H199" s="8">
        <v>174</v>
      </c>
      <c r="I199" s="8">
        <f t="shared" si="21"/>
        <v>1.5410817862732126E-4</v>
      </c>
      <c r="J199" s="8" t="s">
        <v>19</v>
      </c>
      <c r="K199" s="8" t="s">
        <v>20</v>
      </c>
      <c r="M199" s="8" t="s">
        <v>0</v>
      </c>
      <c r="N199" s="8">
        <f t="shared" si="15"/>
        <v>174</v>
      </c>
      <c r="O199" s="8">
        <f t="shared" si="20"/>
        <v>174</v>
      </c>
      <c r="P199" s="8">
        <f t="shared" si="22"/>
        <v>1.5410817862732126E-4</v>
      </c>
    </row>
    <row r="200" spans="1:16" x14ac:dyDescent="0.25">
      <c r="A200" s="8">
        <v>189</v>
      </c>
      <c r="B200" s="8">
        <v>131</v>
      </c>
      <c r="C200" s="8">
        <v>131</v>
      </c>
      <c r="D200" s="8">
        <v>48</v>
      </c>
      <c r="E200" s="8">
        <v>58</v>
      </c>
      <c r="F200" s="8">
        <v>57</v>
      </c>
      <c r="G200" s="8">
        <f t="shared" si="23"/>
        <v>163</v>
      </c>
      <c r="H200" s="8">
        <v>163</v>
      </c>
      <c r="I200" s="8">
        <f t="shared" si="21"/>
        <v>1.443657075646745E-4</v>
      </c>
      <c r="J200" s="8" t="s">
        <v>19</v>
      </c>
      <c r="K200" s="8" t="s">
        <v>20</v>
      </c>
      <c r="L200" s="8" t="s">
        <v>53</v>
      </c>
      <c r="M200" s="8" t="s">
        <v>23</v>
      </c>
      <c r="N200" s="8">
        <f t="shared" ref="N200:N229" si="24">IF(C200=C199,H200+N199,H200)</f>
        <v>163</v>
      </c>
      <c r="O200" s="8">
        <f t="shared" si="20"/>
        <v>163</v>
      </c>
      <c r="P200" s="8">
        <f t="shared" si="22"/>
        <v>1.443657075646745E-4</v>
      </c>
    </row>
    <row r="201" spans="1:16" x14ac:dyDescent="0.25">
      <c r="A201" s="8">
        <v>191</v>
      </c>
      <c r="B201" s="8">
        <v>133</v>
      </c>
      <c r="C201" s="8">
        <v>133</v>
      </c>
      <c r="D201" s="8">
        <v>63</v>
      </c>
      <c r="E201" s="8">
        <v>51</v>
      </c>
      <c r="F201" s="8">
        <v>48</v>
      </c>
      <c r="G201" s="8">
        <f t="shared" si="23"/>
        <v>162</v>
      </c>
      <c r="H201" s="8">
        <v>162</v>
      </c>
      <c r="I201" s="8">
        <f t="shared" si="21"/>
        <v>1.4348002837716116E-4</v>
      </c>
      <c r="J201" s="8" t="s">
        <v>19</v>
      </c>
      <c r="K201" s="8" t="s">
        <v>20</v>
      </c>
      <c r="M201" s="8" t="s">
        <v>0</v>
      </c>
      <c r="N201" s="8">
        <f t="shared" si="24"/>
        <v>162</v>
      </c>
      <c r="O201" s="8">
        <f t="shared" si="20"/>
        <v>162</v>
      </c>
      <c r="P201" s="8">
        <f t="shared" si="22"/>
        <v>1.4348002837716116E-4</v>
      </c>
    </row>
    <row r="202" spans="1:16" x14ac:dyDescent="0.25">
      <c r="A202" s="8">
        <v>192</v>
      </c>
      <c r="B202" s="8">
        <v>134</v>
      </c>
      <c r="C202" s="8">
        <v>134</v>
      </c>
      <c r="D202" s="8">
        <v>40</v>
      </c>
      <c r="E202" s="8">
        <v>60</v>
      </c>
      <c r="F202" s="8">
        <v>61</v>
      </c>
      <c r="G202" s="8">
        <f t="shared" si="23"/>
        <v>161</v>
      </c>
      <c r="H202" s="8">
        <v>161</v>
      </c>
      <c r="I202" s="8">
        <f t="shared" si="21"/>
        <v>1.4259434918964783E-4</v>
      </c>
      <c r="J202" s="8" t="s">
        <v>19</v>
      </c>
      <c r="K202" s="8" t="s">
        <v>20</v>
      </c>
      <c r="M202" s="8" t="s">
        <v>0</v>
      </c>
      <c r="N202" s="8">
        <f t="shared" si="24"/>
        <v>161</v>
      </c>
      <c r="O202" s="8">
        <f t="shared" si="20"/>
        <v>161</v>
      </c>
      <c r="P202" s="8">
        <f t="shared" si="22"/>
        <v>1.4259434918964783E-4</v>
      </c>
    </row>
    <row r="203" spans="1:16" x14ac:dyDescent="0.25">
      <c r="A203" s="8">
        <v>193</v>
      </c>
      <c r="B203" s="8">
        <v>135</v>
      </c>
      <c r="C203" s="8">
        <v>135</v>
      </c>
      <c r="D203" s="8">
        <v>71</v>
      </c>
      <c r="E203" s="8">
        <v>46</v>
      </c>
      <c r="F203" s="8">
        <v>43</v>
      </c>
      <c r="G203" s="8">
        <f t="shared" si="23"/>
        <v>160</v>
      </c>
      <c r="H203" s="8">
        <v>160</v>
      </c>
      <c r="I203" s="8">
        <f>H203/$F$1</f>
        <v>1.4170867000213449E-4</v>
      </c>
      <c r="J203" s="8" t="s">
        <v>19</v>
      </c>
      <c r="K203" s="8" t="s">
        <v>20</v>
      </c>
      <c r="L203" s="8" t="s">
        <v>49</v>
      </c>
      <c r="M203" s="8" t="s">
        <v>52</v>
      </c>
      <c r="N203" s="8">
        <f t="shared" si="24"/>
        <v>160</v>
      </c>
      <c r="O203" s="8">
        <f t="shared" si="20"/>
        <v>160</v>
      </c>
      <c r="P203" s="8">
        <f t="shared" si="22"/>
        <v>1.4170867000213449E-4</v>
      </c>
    </row>
    <row r="204" spans="1:16" x14ac:dyDescent="0.25">
      <c r="A204" s="8">
        <v>194</v>
      </c>
      <c r="B204" s="8">
        <v>136</v>
      </c>
      <c r="C204" s="8">
        <v>136</v>
      </c>
      <c r="D204" s="8">
        <v>55</v>
      </c>
      <c r="E204" s="8">
        <v>45</v>
      </c>
      <c r="F204" s="8">
        <v>59</v>
      </c>
      <c r="G204" s="8">
        <f t="shared" si="23"/>
        <v>159</v>
      </c>
      <c r="H204" s="8">
        <v>159</v>
      </c>
      <c r="I204" s="8">
        <f t="shared" ref="I204:I222" si="25">H204/$F$1</f>
        <v>1.4082299081462116E-4</v>
      </c>
      <c r="J204" s="8" t="s">
        <v>22</v>
      </c>
      <c r="K204" s="8" t="s">
        <v>20</v>
      </c>
      <c r="M204" s="8" t="s">
        <v>22</v>
      </c>
      <c r="N204" s="8">
        <f t="shared" si="24"/>
        <v>159</v>
      </c>
      <c r="O204" s="8">
        <f t="shared" si="20"/>
        <v>159</v>
      </c>
      <c r="P204" s="8">
        <f t="shared" si="22"/>
        <v>1.4082299081462116E-4</v>
      </c>
    </row>
    <row r="205" spans="1:16" x14ac:dyDescent="0.25">
      <c r="A205" s="8">
        <v>195</v>
      </c>
      <c r="B205" s="8">
        <v>137</v>
      </c>
      <c r="C205" s="8">
        <v>137</v>
      </c>
      <c r="D205" s="8">
        <v>61</v>
      </c>
      <c r="E205" s="8">
        <v>52</v>
      </c>
      <c r="F205" s="8">
        <v>44</v>
      </c>
      <c r="G205" s="8">
        <f t="shared" si="23"/>
        <v>157</v>
      </c>
      <c r="H205" s="8">
        <v>157</v>
      </c>
      <c r="I205" s="8">
        <f t="shared" si="25"/>
        <v>1.3905163243959446E-4</v>
      </c>
      <c r="J205" s="8" t="s">
        <v>35</v>
      </c>
      <c r="K205" s="8" t="s">
        <v>20</v>
      </c>
      <c r="M205" s="8" t="s">
        <v>35</v>
      </c>
      <c r="N205" s="8">
        <f t="shared" si="24"/>
        <v>157</v>
      </c>
      <c r="O205" s="8">
        <f t="shared" si="20"/>
        <v>157</v>
      </c>
      <c r="P205" s="8">
        <f t="shared" si="22"/>
        <v>1.3905163243959446E-4</v>
      </c>
    </row>
    <row r="206" spans="1:16" x14ac:dyDescent="0.25">
      <c r="A206" s="8">
        <v>197</v>
      </c>
      <c r="B206" s="8">
        <v>139</v>
      </c>
      <c r="C206" s="8">
        <v>139</v>
      </c>
      <c r="D206" s="8">
        <v>41</v>
      </c>
      <c r="E206" s="8">
        <v>50</v>
      </c>
      <c r="F206" s="8">
        <v>56</v>
      </c>
      <c r="G206" s="8">
        <f t="shared" si="23"/>
        <v>147</v>
      </c>
      <c r="H206" s="8">
        <v>147</v>
      </c>
      <c r="I206" s="8">
        <f t="shared" si="25"/>
        <v>1.3019484056446106E-4</v>
      </c>
      <c r="J206" s="8" t="s">
        <v>19</v>
      </c>
      <c r="K206" s="8" t="s">
        <v>20</v>
      </c>
      <c r="M206" s="8" t="s">
        <v>0</v>
      </c>
      <c r="N206" s="8">
        <f t="shared" si="24"/>
        <v>147</v>
      </c>
      <c r="O206" s="8">
        <f t="shared" si="20"/>
        <v>147</v>
      </c>
      <c r="P206" s="8">
        <f t="shared" si="22"/>
        <v>1.3019484056446106E-4</v>
      </c>
    </row>
    <row r="207" spans="1:16" x14ac:dyDescent="0.25">
      <c r="A207" s="8">
        <v>198</v>
      </c>
      <c r="B207" s="8">
        <v>140</v>
      </c>
      <c r="C207" s="8">
        <v>140</v>
      </c>
      <c r="D207" s="8">
        <v>41</v>
      </c>
      <c r="E207" s="8">
        <v>46</v>
      </c>
      <c r="F207" s="8">
        <v>56</v>
      </c>
      <c r="G207" s="8">
        <f t="shared" si="23"/>
        <v>143</v>
      </c>
      <c r="H207" s="8">
        <v>143</v>
      </c>
      <c r="I207" s="8">
        <f t="shared" si="25"/>
        <v>1.2665212381440769E-4</v>
      </c>
      <c r="J207" s="8" t="s">
        <v>19</v>
      </c>
      <c r="K207" s="8" t="s">
        <v>20</v>
      </c>
      <c r="M207" s="8" t="s">
        <v>0</v>
      </c>
      <c r="N207" s="8">
        <f t="shared" si="24"/>
        <v>143</v>
      </c>
      <c r="O207" s="8">
        <f t="shared" si="20"/>
        <v>143</v>
      </c>
      <c r="P207" s="8">
        <f t="shared" si="22"/>
        <v>1.2665212381440769E-4</v>
      </c>
    </row>
    <row r="208" spans="1:16" x14ac:dyDescent="0.25">
      <c r="A208" s="8">
        <v>199</v>
      </c>
      <c r="B208" s="8">
        <v>141</v>
      </c>
      <c r="C208" s="8">
        <v>141</v>
      </c>
      <c r="D208" s="8">
        <v>0</v>
      </c>
      <c r="E208" s="8">
        <v>140</v>
      </c>
      <c r="F208" s="8">
        <v>0</v>
      </c>
      <c r="G208" s="8">
        <f t="shared" si="23"/>
        <v>140</v>
      </c>
      <c r="H208" s="8">
        <v>140</v>
      </c>
      <c r="I208" s="8">
        <f t="shared" si="25"/>
        <v>1.2399508625186769E-4</v>
      </c>
      <c r="J208" s="8" t="s">
        <v>19</v>
      </c>
      <c r="K208" s="8" t="s">
        <v>20</v>
      </c>
      <c r="M208" s="8" t="s">
        <v>0</v>
      </c>
      <c r="N208" s="8">
        <f t="shared" si="24"/>
        <v>140</v>
      </c>
      <c r="O208" s="8">
        <f t="shared" si="20"/>
        <v>140</v>
      </c>
      <c r="P208" s="8">
        <f t="shared" si="22"/>
        <v>1.2399508625186769E-4</v>
      </c>
    </row>
    <row r="209" spans="1:16" x14ac:dyDescent="0.25">
      <c r="A209" s="8">
        <v>200</v>
      </c>
      <c r="B209" s="8">
        <v>142</v>
      </c>
      <c r="C209" s="8">
        <v>142</v>
      </c>
      <c r="D209" s="8">
        <v>55</v>
      </c>
      <c r="E209" s="8">
        <v>38</v>
      </c>
      <c r="F209" s="8">
        <v>46</v>
      </c>
      <c r="G209" s="8">
        <f t="shared" si="23"/>
        <v>139</v>
      </c>
      <c r="H209" s="8">
        <v>139</v>
      </c>
      <c r="I209" s="8">
        <f t="shared" si="25"/>
        <v>1.2310940706435433E-4</v>
      </c>
      <c r="J209" s="8" t="s">
        <v>19</v>
      </c>
      <c r="K209" s="8" t="s">
        <v>20</v>
      </c>
      <c r="M209" s="8" t="s">
        <v>0</v>
      </c>
      <c r="N209" s="8">
        <f t="shared" si="24"/>
        <v>139</v>
      </c>
      <c r="O209" s="8">
        <f t="shared" si="20"/>
        <v>139</v>
      </c>
      <c r="P209" s="8">
        <f t="shared" si="22"/>
        <v>1.2310940706435433E-4</v>
      </c>
    </row>
    <row r="210" spans="1:16" x14ac:dyDescent="0.25">
      <c r="A210" s="8">
        <v>201</v>
      </c>
      <c r="B210" s="8">
        <v>143</v>
      </c>
      <c r="C210" s="8">
        <v>143</v>
      </c>
      <c r="D210" s="8">
        <v>52</v>
      </c>
      <c r="E210" s="8">
        <v>42</v>
      </c>
      <c r="F210" s="8">
        <v>44</v>
      </c>
      <c r="G210" s="8">
        <f t="shared" si="23"/>
        <v>138</v>
      </c>
      <c r="H210" s="8">
        <v>138</v>
      </c>
      <c r="I210" s="8">
        <f t="shared" si="25"/>
        <v>1.2222372787684099E-4</v>
      </c>
      <c r="J210" s="8" t="s">
        <v>19</v>
      </c>
      <c r="K210" s="8" t="s">
        <v>20</v>
      </c>
      <c r="M210" s="8" t="s">
        <v>0</v>
      </c>
      <c r="N210" s="8">
        <f t="shared" si="24"/>
        <v>138</v>
      </c>
      <c r="O210" s="8">
        <f t="shared" si="20"/>
        <v>138</v>
      </c>
      <c r="P210" s="8">
        <f t="shared" si="22"/>
        <v>1.2222372787684099E-4</v>
      </c>
    </row>
    <row r="211" spans="1:16" x14ac:dyDescent="0.25">
      <c r="A211" s="8">
        <v>202</v>
      </c>
      <c r="B211" s="8">
        <v>144</v>
      </c>
      <c r="C211" s="8">
        <v>144</v>
      </c>
      <c r="D211" s="8">
        <v>48</v>
      </c>
      <c r="E211" s="8">
        <v>42</v>
      </c>
      <c r="F211" s="8">
        <v>44</v>
      </c>
      <c r="G211" s="8">
        <f t="shared" si="23"/>
        <v>134</v>
      </c>
      <c r="H211" s="8">
        <v>134</v>
      </c>
      <c r="I211" s="8">
        <f t="shared" si="25"/>
        <v>1.1868101112678763E-4</v>
      </c>
      <c r="J211" s="8" t="s">
        <v>19</v>
      </c>
      <c r="K211" s="8" t="s">
        <v>20</v>
      </c>
      <c r="M211" s="8" t="s">
        <v>0</v>
      </c>
      <c r="N211" s="8">
        <f t="shared" si="24"/>
        <v>134</v>
      </c>
      <c r="O211" s="8">
        <f t="shared" si="20"/>
        <v>134</v>
      </c>
      <c r="P211" s="8">
        <f t="shared" si="22"/>
        <v>1.1868101112678763E-4</v>
      </c>
    </row>
    <row r="212" spans="1:16" x14ac:dyDescent="0.25">
      <c r="A212" s="8">
        <v>203</v>
      </c>
      <c r="B212" s="8">
        <v>145</v>
      </c>
      <c r="C212" s="8">
        <v>145</v>
      </c>
      <c r="D212" s="8">
        <v>46</v>
      </c>
      <c r="E212" s="8">
        <v>35</v>
      </c>
      <c r="F212" s="8">
        <v>53</v>
      </c>
      <c r="G212" s="8">
        <f t="shared" si="23"/>
        <v>134</v>
      </c>
      <c r="H212" s="8">
        <v>134</v>
      </c>
      <c r="I212" s="8">
        <f t="shared" si="25"/>
        <v>1.1868101112678763E-4</v>
      </c>
      <c r="J212" s="8" t="s">
        <v>19</v>
      </c>
      <c r="K212" s="8" t="s">
        <v>20</v>
      </c>
      <c r="M212" s="8" t="s">
        <v>0</v>
      </c>
      <c r="N212" s="8">
        <f t="shared" si="24"/>
        <v>134</v>
      </c>
      <c r="O212" s="8">
        <f t="shared" si="20"/>
        <v>134</v>
      </c>
      <c r="P212" s="8">
        <f t="shared" si="22"/>
        <v>1.1868101112678763E-4</v>
      </c>
    </row>
    <row r="213" spans="1:16" x14ac:dyDescent="0.25">
      <c r="A213" s="8">
        <v>204</v>
      </c>
      <c r="B213" s="8">
        <v>146</v>
      </c>
      <c r="C213" s="8">
        <v>146</v>
      </c>
      <c r="D213" s="8">
        <v>50</v>
      </c>
      <c r="E213" s="8">
        <v>46</v>
      </c>
      <c r="F213" s="8">
        <v>37</v>
      </c>
      <c r="G213" s="8">
        <f t="shared" si="23"/>
        <v>133</v>
      </c>
      <c r="H213" s="8">
        <v>133</v>
      </c>
      <c r="I213" s="8">
        <f t="shared" si="25"/>
        <v>1.1779533193927429E-4</v>
      </c>
      <c r="J213" s="8" t="s">
        <v>19</v>
      </c>
      <c r="K213" s="8" t="s">
        <v>20</v>
      </c>
      <c r="M213" s="8" t="s">
        <v>0</v>
      </c>
      <c r="N213" s="8">
        <f t="shared" si="24"/>
        <v>133</v>
      </c>
      <c r="O213" s="8">
        <f t="shared" si="20"/>
        <v>133</v>
      </c>
      <c r="P213" s="8">
        <f>IF(C213=C212,I213+P212,I213)</f>
        <v>1.1779533193927429E-4</v>
      </c>
    </row>
    <row r="214" spans="1:16" x14ac:dyDescent="0.25">
      <c r="A214" s="8">
        <v>205</v>
      </c>
      <c r="B214" s="8">
        <v>147</v>
      </c>
      <c r="C214" s="8">
        <v>147</v>
      </c>
      <c r="D214" s="8">
        <v>61</v>
      </c>
      <c r="E214" s="8">
        <v>35</v>
      </c>
      <c r="F214" s="8">
        <v>35</v>
      </c>
      <c r="G214" s="8">
        <f t="shared" si="23"/>
        <v>131</v>
      </c>
      <c r="H214" s="8">
        <v>131</v>
      </c>
      <c r="I214" s="8">
        <f t="shared" si="25"/>
        <v>1.1602397356424761E-4</v>
      </c>
      <c r="J214" s="8" t="s">
        <v>29</v>
      </c>
      <c r="K214" s="8" t="s">
        <v>20</v>
      </c>
      <c r="M214" s="8" t="s">
        <v>29</v>
      </c>
      <c r="N214" s="8">
        <f t="shared" si="24"/>
        <v>131</v>
      </c>
      <c r="O214" s="8">
        <f t="shared" si="20"/>
        <v>131</v>
      </c>
      <c r="P214" s="8">
        <f t="shared" ref="P214:P229" si="26">IF(C214=C213,I214+P213,I214)</f>
        <v>1.1602397356424761E-4</v>
      </c>
    </row>
    <row r="215" spans="1:16" x14ac:dyDescent="0.25">
      <c r="A215" s="8">
        <v>206</v>
      </c>
      <c r="B215" s="8">
        <v>148</v>
      </c>
      <c r="C215" s="8">
        <v>148</v>
      </c>
      <c r="D215" s="8">
        <v>35</v>
      </c>
      <c r="E215" s="8">
        <v>48</v>
      </c>
      <c r="F215" s="8">
        <v>48</v>
      </c>
      <c r="G215" s="8">
        <f t="shared" si="23"/>
        <v>131</v>
      </c>
      <c r="H215" s="8">
        <v>131</v>
      </c>
      <c r="I215" s="8">
        <f t="shared" si="25"/>
        <v>1.1602397356424761E-4</v>
      </c>
      <c r="J215" s="8" t="s">
        <v>22</v>
      </c>
      <c r="K215" s="8" t="s">
        <v>20</v>
      </c>
      <c r="M215" s="8" t="s">
        <v>22</v>
      </c>
      <c r="N215" s="8">
        <f t="shared" si="24"/>
        <v>131</v>
      </c>
      <c r="O215" s="8">
        <f t="shared" si="20"/>
        <v>131</v>
      </c>
      <c r="P215" s="8">
        <f t="shared" si="26"/>
        <v>1.1602397356424761E-4</v>
      </c>
    </row>
    <row r="216" spans="1:16" x14ac:dyDescent="0.25">
      <c r="A216" s="8">
        <v>207</v>
      </c>
      <c r="B216" s="8">
        <v>149</v>
      </c>
      <c r="C216" s="8">
        <v>149</v>
      </c>
      <c r="D216" s="8">
        <v>44</v>
      </c>
      <c r="E216" s="8">
        <v>35</v>
      </c>
      <c r="F216" s="8">
        <v>48</v>
      </c>
      <c r="G216" s="8">
        <f t="shared" si="23"/>
        <v>127</v>
      </c>
      <c r="H216" s="8">
        <v>127</v>
      </c>
      <c r="I216" s="8">
        <f t="shared" si="25"/>
        <v>1.1248125681419426E-4</v>
      </c>
      <c r="J216" s="8" t="s">
        <v>19</v>
      </c>
      <c r="K216" s="8" t="s">
        <v>20</v>
      </c>
      <c r="M216" s="8" t="s">
        <v>0</v>
      </c>
      <c r="N216" s="8">
        <f t="shared" si="24"/>
        <v>127</v>
      </c>
      <c r="O216" s="8">
        <f t="shared" si="20"/>
        <v>127</v>
      </c>
      <c r="P216" s="8">
        <f t="shared" si="26"/>
        <v>1.1248125681419426E-4</v>
      </c>
    </row>
    <row r="217" spans="1:16" x14ac:dyDescent="0.25">
      <c r="A217" s="8">
        <v>208</v>
      </c>
      <c r="B217" s="8">
        <v>150</v>
      </c>
      <c r="C217" s="8">
        <v>150</v>
      </c>
      <c r="D217" s="8">
        <v>48</v>
      </c>
      <c r="E217" s="8">
        <v>58</v>
      </c>
      <c r="F217" s="8">
        <v>20</v>
      </c>
      <c r="G217" s="8">
        <f t="shared" si="23"/>
        <v>126</v>
      </c>
      <c r="H217" s="8">
        <v>126</v>
      </c>
      <c r="I217" s="8">
        <f t="shared" si="25"/>
        <v>1.1159557762668091E-4</v>
      </c>
      <c r="J217" s="8" t="s">
        <v>19</v>
      </c>
      <c r="K217" s="8" t="s">
        <v>20</v>
      </c>
      <c r="M217" s="8" t="s">
        <v>0</v>
      </c>
      <c r="N217" s="8">
        <f t="shared" si="24"/>
        <v>126</v>
      </c>
      <c r="O217" s="8">
        <f t="shared" si="20"/>
        <v>126</v>
      </c>
      <c r="P217" s="8">
        <f t="shared" si="26"/>
        <v>1.1159557762668091E-4</v>
      </c>
    </row>
    <row r="218" spans="1:16" x14ac:dyDescent="0.25">
      <c r="A218" s="8">
        <v>210</v>
      </c>
      <c r="B218" s="8">
        <v>152</v>
      </c>
      <c r="C218" s="8">
        <v>152</v>
      </c>
      <c r="D218" s="8">
        <v>44</v>
      </c>
      <c r="E218" s="8">
        <v>32</v>
      </c>
      <c r="F218" s="8">
        <v>48</v>
      </c>
      <c r="G218" s="8">
        <f t="shared" si="23"/>
        <v>124</v>
      </c>
      <c r="H218" s="8">
        <v>124</v>
      </c>
      <c r="I218" s="8">
        <f t="shared" si="25"/>
        <v>1.0982421925165422E-4</v>
      </c>
      <c r="J218" s="8" t="s">
        <v>33</v>
      </c>
      <c r="K218" s="8" t="s">
        <v>20</v>
      </c>
      <c r="M218" s="8" t="s">
        <v>33</v>
      </c>
      <c r="N218" s="8">
        <f t="shared" si="24"/>
        <v>124</v>
      </c>
      <c r="O218" s="8">
        <f t="shared" si="20"/>
        <v>124</v>
      </c>
      <c r="P218" s="8">
        <f t="shared" si="26"/>
        <v>1.0982421925165422E-4</v>
      </c>
    </row>
    <row r="219" spans="1:16" x14ac:dyDescent="0.25">
      <c r="A219" s="8">
        <v>211</v>
      </c>
      <c r="B219" s="8">
        <v>153</v>
      </c>
      <c r="C219" s="8">
        <v>153</v>
      </c>
      <c r="D219" s="8">
        <v>34</v>
      </c>
      <c r="E219" s="8">
        <v>53</v>
      </c>
      <c r="F219" s="8">
        <v>36</v>
      </c>
      <c r="G219" s="8">
        <f t="shared" si="23"/>
        <v>123</v>
      </c>
      <c r="H219" s="8">
        <v>123</v>
      </c>
      <c r="I219" s="8">
        <f t="shared" si="25"/>
        <v>1.0893854006414089E-4</v>
      </c>
      <c r="J219" s="8" t="s">
        <v>36</v>
      </c>
      <c r="K219" s="8" t="s">
        <v>12</v>
      </c>
      <c r="M219" s="8" t="s">
        <v>36</v>
      </c>
      <c r="N219" s="8">
        <f t="shared" si="24"/>
        <v>123</v>
      </c>
      <c r="O219" s="8">
        <f t="shared" si="20"/>
        <v>123</v>
      </c>
      <c r="P219" s="8">
        <f t="shared" si="26"/>
        <v>1.0893854006414089E-4</v>
      </c>
    </row>
    <row r="220" spans="1:16" x14ac:dyDescent="0.25">
      <c r="A220" s="8">
        <v>212</v>
      </c>
      <c r="B220" s="8">
        <v>154</v>
      </c>
      <c r="C220" s="8">
        <v>154</v>
      </c>
      <c r="D220" s="8">
        <v>40</v>
      </c>
      <c r="E220" s="8">
        <v>45</v>
      </c>
      <c r="F220" s="8">
        <v>38</v>
      </c>
      <c r="G220" s="8">
        <f t="shared" si="23"/>
        <v>123</v>
      </c>
      <c r="H220" s="8">
        <v>123</v>
      </c>
      <c r="I220" s="8">
        <f t="shared" si="25"/>
        <v>1.0893854006414089E-4</v>
      </c>
      <c r="J220" s="8" t="s">
        <v>19</v>
      </c>
      <c r="K220" s="8" t="s">
        <v>20</v>
      </c>
      <c r="M220" s="8" t="s">
        <v>0</v>
      </c>
      <c r="N220" s="8">
        <f t="shared" si="24"/>
        <v>123</v>
      </c>
      <c r="O220" s="8">
        <f t="shared" si="20"/>
        <v>123</v>
      </c>
      <c r="P220" s="8">
        <f t="shared" si="26"/>
        <v>1.0893854006414089E-4</v>
      </c>
    </row>
    <row r="221" spans="1:16" x14ac:dyDescent="0.25">
      <c r="A221" s="8">
        <v>213</v>
      </c>
      <c r="B221" s="8">
        <v>155</v>
      </c>
      <c r="C221" s="8">
        <v>155</v>
      </c>
      <c r="D221" s="8">
        <v>47</v>
      </c>
      <c r="E221" s="8">
        <v>32</v>
      </c>
      <c r="F221" s="8">
        <v>42</v>
      </c>
      <c r="G221" s="8">
        <f t="shared" si="23"/>
        <v>121</v>
      </c>
      <c r="H221" s="8">
        <v>121</v>
      </c>
      <c r="I221" s="8">
        <f t="shared" si="25"/>
        <v>1.0716718168911421E-4</v>
      </c>
      <c r="J221" s="8" t="s">
        <v>19</v>
      </c>
      <c r="K221" s="8" t="s">
        <v>20</v>
      </c>
      <c r="M221" s="8" t="s">
        <v>0</v>
      </c>
      <c r="N221" s="8">
        <f t="shared" si="24"/>
        <v>121</v>
      </c>
      <c r="O221" s="8">
        <f t="shared" si="20"/>
        <v>121</v>
      </c>
      <c r="P221" s="8">
        <f t="shared" si="26"/>
        <v>1.0716718168911421E-4</v>
      </c>
    </row>
    <row r="222" spans="1:16" x14ac:dyDescent="0.25">
      <c r="A222" s="8">
        <v>214</v>
      </c>
      <c r="B222" s="8">
        <v>156</v>
      </c>
      <c r="C222" s="8">
        <v>156</v>
      </c>
      <c r="D222" s="8">
        <v>43</v>
      </c>
      <c r="E222" s="8">
        <v>49</v>
      </c>
      <c r="F222" s="8">
        <v>28</v>
      </c>
      <c r="G222" s="8">
        <f t="shared" si="23"/>
        <v>120</v>
      </c>
      <c r="H222" s="8">
        <v>120</v>
      </c>
      <c r="I222" s="8">
        <f t="shared" si="25"/>
        <v>1.0628150250160087E-4</v>
      </c>
      <c r="J222" s="8" t="s">
        <v>19</v>
      </c>
      <c r="K222" s="8" t="s">
        <v>20</v>
      </c>
      <c r="M222" s="8" t="s">
        <v>0</v>
      </c>
      <c r="N222" s="8">
        <f t="shared" si="24"/>
        <v>120</v>
      </c>
      <c r="O222" s="8">
        <f t="shared" si="20"/>
        <v>120</v>
      </c>
      <c r="P222" s="8">
        <f t="shared" si="26"/>
        <v>1.0628150250160087E-4</v>
      </c>
    </row>
    <row r="223" spans="1:16" x14ac:dyDescent="0.25">
      <c r="A223" s="8">
        <v>215</v>
      </c>
      <c r="B223" s="8">
        <v>157</v>
      </c>
      <c r="C223" s="8">
        <v>157</v>
      </c>
      <c r="D223" s="8">
        <v>39</v>
      </c>
      <c r="E223" s="8">
        <v>46</v>
      </c>
      <c r="F223" s="8">
        <v>35</v>
      </c>
      <c r="G223" s="8">
        <f t="shared" si="23"/>
        <v>120</v>
      </c>
      <c r="H223" s="8">
        <v>120</v>
      </c>
      <c r="I223" s="8">
        <f>H223/$F$1</f>
        <v>1.0628150250160087E-4</v>
      </c>
      <c r="J223" s="8" t="s">
        <v>19</v>
      </c>
      <c r="K223" s="8" t="s">
        <v>20</v>
      </c>
      <c r="M223" s="8" t="s">
        <v>0</v>
      </c>
      <c r="N223" s="8">
        <f t="shared" si="24"/>
        <v>120</v>
      </c>
      <c r="O223" s="8">
        <f t="shared" si="20"/>
        <v>120</v>
      </c>
      <c r="P223" s="8">
        <f t="shared" si="26"/>
        <v>1.0628150250160087E-4</v>
      </c>
    </row>
    <row r="224" spans="1:16" x14ac:dyDescent="0.25">
      <c r="A224" s="8">
        <v>218</v>
      </c>
      <c r="B224" s="8">
        <v>160</v>
      </c>
      <c r="C224" s="8">
        <v>160</v>
      </c>
      <c r="D224" s="8">
        <v>46</v>
      </c>
      <c r="E224" s="8">
        <v>25</v>
      </c>
      <c r="F224" s="8">
        <v>46</v>
      </c>
      <c r="G224" s="8">
        <f t="shared" si="23"/>
        <v>117</v>
      </c>
      <c r="H224" s="8">
        <v>117</v>
      </c>
      <c r="I224" s="8">
        <f t="shared" ref="I224:I228" si="27">H224/$F$1</f>
        <v>1.0362446493906084E-4</v>
      </c>
      <c r="J224" s="8" t="s">
        <v>22</v>
      </c>
      <c r="K224" s="8" t="s">
        <v>20</v>
      </c>
      <c r="M224" s="8" t="s">
        <v>22</v>
      </c>
      <c r="N224" s="8">
        <f t="shared" si="24"/>
        <v>117</v>
      </c>
      <c r="O224" s="8">
        <f t="shared" si="20"/>
        <v>117</v>
      </c>
      <c r="P224" s="8">
        <f t="shared" si="26"/>
        <v>1.0362446493906084E-4</v>
      </c>
    </row>
    <row r="225" spans="1:16" x14ac:dyDescent="0.25">
      <c r="A225" s="8">
        <v>219</v>
      </c>
      <c r="B225" s="8">
        <v>161</v>
      </c>
      <c r="C225" s="8">
        <v>161</v>
      </c>
      <c r="D225" s="8">
        <v>26</v>
      </c>
      <c r="E225" s="8">
        <v>43</v>
      </c>
      <c r="F225" s="8">
        <v>46</v>
      </c>
      <c r="G225" s="8">
        <f t="shared" si="23"/>
        <v>115</v>
      </c>
      <c r="H225" s="8">
        <v>115</v>
      </c>
      <c r="I225" s="8">
        <f t="shared" si="27"/>
        <v>1.0185310656403416E-4</v>
      </c>
      <c r="J225" s="8" t="s">
        <v>22</v>
      </c>
      <c r="K225" s="8" t="s">
        <v>20</v>
      </c>
      <c r="M225" s="8" t="s">
        <v>22</v>
      </c>
      <c r="N225" s="8">
        <f t="shared" si="24"/>
        <v>115</v>
      </c>
      <c r="O225" s="8">
        <f t="shared" si="20"/>
        <v>115</v>
      </c>
      <c r="P225" s="8">
        <f t="shared" si="26"/>
        <v>1.0185310656403416E-4</v>
      </c>
    </row>
    <row r="226" spans="1:16" x14ac:dyDescent="0.25">
      <c r="A226" s="8">
        <v>220</v>
      </c>
      <c r="B226" s="8">
        <v>162</v>
      </c>
      <c r="C226" s="8">
        <v>162</v>
      </c>
      <c r="D226" s="8">
        <v>41</v>
      </c>
      <c r="E226" s="8">
        <v>36</v>
      </c>
      <c r="F226" s="8">
        <v>37</v>
      </c>
      <c r="G226" s="8">
        <f t="shared" si="23"/>
        <v>114</v>
      </c>
      <c r="H226" s="8">
        <v>114</v>
      </c>
      <c r="I226" s="8">
        <f t="shared" si="27"/>
        <v>1.0096742737652082E-4</v>
      </c>
      <c r="J226" s="8" t="s">
        <v>21</v>
      </c>
      <c r="K226" s="8" t="s">
        <v>20</v>
      </c>
      <c r="M226" s="8" t="s">
        <v>21</v>
      </c>
      <c r="N226" s="8">
        <f t="shared" si="24"/>
        <v>114</v>
      </c>
      <c r="O226" s="8">
        <f t="shared" si="20"/>
        <v>114</v>
      </c>
      <c r="P226" s="8">
        <f t="shared" si="26"/>
        <v>1.0096742737652082E-4</v>
      </c>
    </row>
    <row r="227" spans="1:16" x14ac:dyDescent="0.25">
      <c r="A227" s="8">
        <v>221</v>
      </c>
      <c r="B227" s="8">
        <v>163</v>
      </c>
      <c r="C227" s="8">
        <v>163</v>
      </c>
      <c r="D227" s="8">
        <v>26</v>
      </c>
      <c r="E227" s="8">
        <v>43</v>
      </c>
      <c r="F227" s="8">
        <v>45</v>
      </c>
      <c r="G227" s="8">
        <f t="shared" si="23"/>
        <v>114</v>
      </c>
      <c r="H227" s="8">
        <v>114</v>
      </c>
      <c r="I227" s="8">
        <f t="shared" si="27"/>
        <v>1.0096742737652082E-4</v>
      </c>
      <c r="J227" s="8" t="s">
        <v>19</v>
      </c>
      <c r="K227" s="8" t="s">
        <v>20</v>
      </c>
      <c r="M227" s="8" t="s">
        <v>0</v>
      </c>
      <c r="N227" s="8">
        <f t="shared" si="24"/>
        <v>114</v>
      </c>
      <c r="O227" s="8">
        <f t="shared" si="20"/>
        <v>114</v>
      </c>
      <c r="P227" s="8">
        <f t="shared" si="26"/>
        <v>1.0096742737652082E-4</v>
      </c>
    </row>
    <row r="228" spans="1:16" x14ac:dyDescent="0.25">
      <c r="A228" s="8">
        <v>222</v>
      </c>
      <c r="B228" s="8">
        <v>164</v>
      </c>
      <c r="C228" s="8">
        <v>164</v>
      </c>
      <c r="D228" s="8">
        <v>48</v>
      </c>
      <c r="E228" s="8">
        <v>33</v>
      </c>
      <c r="F228" s="8">
        <v>33</v>
      </c>
      <c r="G228" s="8">
        <f t="shared" si="23"/>
        <v>114</v>
      </c>
      <c r="H228" s="8">
        <v>114</v>
      </c>
      <c r="I228" s="8">
        <f t="shared" si="27"/>
        <v>1.0096742737652082E-4</v>
      </c>
      <c r="J228" s="8" t="s">
        <v>19</v>
      </c>
      <c r="K228" s="8" t="s">
        <v>20</v>
      </c>
      <c r="M228" s="8" t="s">
        <v>0</v>
      </c>
      <c r="N228" s="8">
        <f t="shared" si="24"/>
        <v>114</v>
      </c>
      <c r="O228" s="8">
        <f t="shared" si="20"/>
        <v>114</v>
      </c>
      <c r="P228" s="8">
        <f t="shared" si="26"/>
        <v>1.0096742737652082E-4</v>
      </c>
    </row>
    <row r="229" spans="1:16" x14ac:dyDescent="0.25">
      <c r="A229" s="8">
        <v>223</v>
      </c>
      <c r="B229" s="8">
        <v>165</v>
      </c>
      <c r="C229" s="8">
        <v>165</v>
      </c>
      <c r="D229" s="8">
        <v>35</v>
      </c>
      <c r="E229" s="8">
        <v>34</v>
      </c>
      <c r="F229" s="8">
        <v>44</v>
      </c>
      <c r="G229" s="8">
        <f t="shared" si="23"/>
        <v>113</v>
      </c>
      <c r="H229" s="8">
        <v>113</v>
      </c>
      <c r="I229" s="8">
        <f>H229/$F$1</f>
        <v>1.0008174818900749E-4</v>
      </c>
      <c r="J229" s="8" t="s">
        <v>19</v>
      </c>
      <c r="K229" s="8" t="s">
        <v>20</v>
      </c>
      <c r="M229" s="8" t="s">
        <v>0</v>
      </c>
      <c r="N229" s="8">
        <f t="shared" si="24"/>
        <v>113</v>
      </c>
      <c r="O229" s="8">
        <f t="shared" ref="O229" si="28">IF(C229=C230,0,N229)</f>
        <v>113</v>
      </c>
      <c r="P229" s="8">
        <f t="shared" si="26"/>
        <v>1.0008174818900749E-4</v>
      </c>
    </row>
    <row r="230" spans="1:16" customFormat="1" x14ac:dyDescent="0.25">
      <c r="H230" t="s">
        <v>68</v>
      </c>
      <c r="I230" s="12">
        <f>SUM(I7:I229)-SUM(I125:I141)</f>
        <v>0.45657913499256486</v>
      </c>
      <c r="P230" s="12"/>
    </row>
    <row r="231" spans="1:16" customFormat="1" x14ac:dyDescent="0.25">
      <c r="I231" s="12"/>
    </row>
    <row r="232" spans="1:16" customFormat="1" x14ac:dyDescent="0.25"/>
    <row r="233" spans="1:16" customFormat="1" x14ac:dyDescent="0.25"/>
    <row r="234" spans="1:16" customFormat="1" x14ac:dyDescent="0.25"/>
    <row r="235" spans="1:16" customFormat="1" x14ac:dyDescent="0.25"/>
    <row r="236" spans="1:16" customFormat="1" x14ac:dyDescent="0.25"/>
    <row r="237" spans="1:16" customFormat="1" x14ac:dyDescent="0.25"/>
    <row r="238" spans="1:16" customFormat="1" x14ac:dyDescent="0.25"/>
    <row r="239" spans="1:16" customFormat="1" x14ac:dyDescent="0.25"/>
    <row r="240" spans="1:16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ht="145.5" customHeight="1" x14ac:dyDescent="0.25"/>
    <row r="320" customFormat="1" ht="21" customHeight="1" x14ac:dyDescent="0.25"/>
    <row r="321" customFormat="1" ht="21" customHeight="1" x14ac:dyDescent="0.25"/>
    <row r="322" customFormat="1" ht="21" customHeight="1" x14ac:dyDescent="0.25"/>
    <row r="323" customFormat="1" ht="21.75" customHeight="1" x14ac:dyDescent="0.25"/>
    <row r="324" customFormat="1" ht="21.75" customHeight="1" x14ac:dyDescent="0.25"/>
    <row r="325" customFormat="1" ht="21.75" customHeight="1" x14ac:dyDescent="0.25"/>
    <row r="326" customFormat="1" ht="22.5" customHeight="1" x14ac:dyDescent="0.25"/>
    <row r="327" customFormat="1" ht="22.5" customHeight="1" x14ac:dyDescent="0.25"/>
    <row r="328" customFormat="1" ht="22.5" customHeight="1" x14ac:dyDescent="0.25"/>
  </sheetData>
  <autoFilter ref="O1:O328"/>
  <sortState ref="A5:L227">
    <sortCondition ref="C5:C227"/>
  </sortState>
  <mergeCells count="2">
    <mergeCell ref="D5:F5"/>
    <mergeCell ref="D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S1" zoomScaleNormal="100" workbookViewId="0">
      <selection activeCell="S3" sqref="S3"/>
    </sheetView>
  </sheetViews>
  <sheetFormatPr defaultRowHeight="15" x14ac:dyDescent="0.25"/>
  <cols>
    <col min="1" max="1" width="9.140625" hidden="1" customWidth="1"/>
    <col min="2" max="2" width="11.5703125" hidden="1" customWidth="1"/>
    <col min="3" max="3" width="17.140625" customWidth="1"/>
    <col min="4" max="11" width="9.140625" hidden="1" customWidth="1"/>
    <col min="12" max="12" width="10.140625" hidden="1" customWidth="1"/>
    <col min="13" max="13" width="83.5703125" customWidth="1"/>
    <col min="14" max="14" width="11.28515625" hidden="1" customWidth="1"/>
    <col min="15" max="15" width="19" hidden="1" customWidth="1"/>
    <col min="16" max="16" width="30.42578125" hidden="1" customWidth="1"/>
    <col min="17" max="17" width="11.28515625" customWidth="1"/>
    <col min="18" max="18" width="12.140625" customWidth="1"/>
    <col min="19" max="19" width="83.140625" customWidth="1"/>
    <col min="20" max="20" width="39.42578125" bestFit="1" customWidth="1"/>
  </cols>
  <sheetData>
    <row r="1" spans="1:20" x14ac:dyDescent="0.25">
      <c r="A1" s="11" t="s">
        <v>14</v>
      </c>
      <c r="B1" s="11" t="s">
        <v>15</v>
      </c>
      <c r="C1" s="11" t="s">
        <v>42</v>
      </c>
      <c r="D1" s="11" t="s">
        <v>3</v>
      </c>
      <c r="E1" s="11" t="s">
        <v>4</v>
      </c>
      <c r="F1" s="11" t="s">
        <v>5</v>
      </c>
      <c r="G1" s="11" t="s">
        <v>54</v>
      </c>
      <c r="H1" s="11" t="s">
        <v>38</v>
      </c>
      <c r="I1" s="11" t="s">
        <v>58</v>
      </c>
      <c r="J1" s="11" t="s">
        <v>17</v>
      </c>
      <c r="K1" s="11" t="s">
        <v>37</v>
      </c>
      <c r="L1" s="11" t="s">
        <v>40</v>
      </c>
      <c r="M1" s="11" t="s">
        <v>39</v>
      </c>
      <c r="N1" s="11" t="s">
        <v>60</v>
      </c>
      <c r="O1" s="11" t="s">
        <v>61</v>
      </c>
      <c r="P1" s="11" t="s">
        <v>63</v>
      </c>
      <c r="Q1" s="11" t="s">
        <v>64</v>
      </c>
    </row>
    <row r="2" spans="1:20" x14ac:dyDescent="0.25">
      <c r="A2" s="11">
        <v>130</v>
      </c>
      <c r="B2" s="11">
        <v>74</v>
      </c>
      <c r="C2" s="11">
        <v>1</v>
      </c>
      <c r="D2" s="11">
        <v>152</v>
      </c>
      <c r="E2" s="11">
        <v>124</v>
      </c>
      <c r="F2" s="11">
        <v>140</v>
      </c>
      <c r="G2" s="11">
        <v>416</v>
      </c>
      <c r="H2" s="11">
        <v>416</v>
      </c>
      <c r="I2" s="11">
        <v>3.6844254200554967E-4</v>
      </c>
      <c r="J2" s="11" t="s">
        <v>19</v>
      </c>
      <c r="K2" s="11" t="s">
        <v>20</v>
      </c>
      <c r="L2" s="11"/>
      <c r="M2" t="s">
        <v>65</v>
      </c>
      <c r="N2" s="11">
        <v>172000</v>
      </c>
      <c r="O2" s="11">
        <v>172000</v>
      </c>
      <c r="P2" s="11">
        <v>0.15233682025229464</v>
      </c>
      <c r="Q2" s="11">
        <f>P2*100</f>
        <v>15.233682025229465</v>
      </c>
      <c r="S2" s="1" t="s">
        <v>71</v>
      </c>
      <c r="T2" t="s">
        <v>6</v>
      </c>
    </row>
    <row r="3" spans="1:20" x14ac:dyDescent="0.25">
      <c r="A3" s="11">
        <v>113</v>
      </c>
      <c r="B3" s="11">
        <v>57</v>
      </c>
      <c r="C3" s="11">
        <v>2</v>
      </c>
      <c r="D3" s="11">
        <v>270</v>
      </c>
      <c r="E3" s="11">
        <v>237</v>
      </c>
      <c r="F3" s="11">
        <v>191</v>
      </c>
      <c r="G3" s="11">
        <v>698</v>
      </c>
      <c r="H3" s="11">
        <v>698</v>
      </c>
      <c r="I3" s="11">
        <v>6.1820407288431167E-4</v>
      </c>
      <c r="J3" s="11" t="s">
        <v>22</v>
      </c>
      <c r="K3" s="11" t="s">
        <v>20</v>
      </c>
      <c r="L3" s="11"/>
      <c r="M3" s="11" t="s">
        <v>22</v>
      </c>
      <c r="N3" s="11">
        <v>94489</v>
      </c>
      <c r="O3" s="11">
        <v>94489</v>
      </c>
      <c r="P3" s="11">
        <v>8.3686940748948002E-2</v>
      </c>
      <c r="Q3" s="11">
        <f t="shared" ref="Q3:Q66" si="0">P3*100</f>
        <v>8.3686940748948011</v>
      </c>
      <c r="R3" s="2"/>
      <c r="S3" s="2" t="s">
        <v>50</v>
      </c>
      <c r="T3" s="3">
        <v>5.9871913075901825E-2</v>
      </c>
    </row>
    <row r="4" spans="1:20" x14ac:dyDescent="0.25">
      <c r="A4" s="11">
        <v>54</v>
      </c>
      <c r="B4" s="11">
        <v>23</v>
      </c>
      <c r="C4" s="11">
        <v>4</v>
      </c>
      <c r="D4" s="11">
        <v>1300</v>
      </c>
      <c r="E4" s="11">
        <v>1266</v>
      </c>
      <c r="F4" s="11">
        <v>1317</v>
      </c>
      <c r="G4" s="11">
        <v>3883</v>
      </c>
      <c r="H4" s="11">
        <v>3883</v>
      </c>
      <c r="I4" s="11">
        <v>3.4390922851143015E-3</v>
      </c>
      <c r="J4" s="11" t="s">
        <v>22</v>
      </c>
      <c r="K4" s="11" t="s">
        <v>20</v>
      </c>
      <c r="L4" s="11"/>
      <c r="M4" s="11" t="s">
        <v>22</v>
      </c>
      <c r="N4" s="11">
        <v>48538</v>
      </c>
      <c r="O4" s="11">
        <v>48538</v>
      </c>
      <c r="P4" s="11">
        <v>4.2989096403522525E-2</v>
      </c>
      <c r="Q4" s="11">
        <f t="shared" si="0"/>
        <v>4.2989096403522522</v>
      </c>
      <c r="R4" s="2"/>
      <c r="S4" s="2" t="s">
        <v>34</v>
      </c>
      <c r="T4" s="3">
        <v>1.8953534612785487E-2</v>
      </c>
    </row>
    <row r="5" spans="1:20" x14ac:dyDescent="0.25">
      <c r="A5" s="11">
        <v>63</v>
      </c>
      <c r="B5" s="11">
        <v>5</v>
      </c>
      <c r="C5" s="11">
        <v>5</v>
      </c>
      <c r="D5" s="11">
        <v>1048</v>
      </c>
      <c r="E5" s="11">
        <v>1038</v>
      </c>
      <c r="F5" s="11">
        <v>1081</v>
      </c>
      <c r="G5" s="11">
        <v>3167</v>
      </c>
      <c r="H5" s="11">
        <v>3167</v>
      </c>
      <c r="I5" s="11">
        <v>2.8049459868547495E-3</v>
      </c>
      <c r="J5" s="11" t="s">
        <v>21</v>
      </c>
      <c r="K5" s="11" t="s">
        <v>20</v>
      </c>
      <c r="L5" s="11"/>
      <c r="M5" s="11" t="s">
        <v>21</v>
      </c>
      <c r="N5" s="11">
        <v>21575</v>
      </c>
      <c r="O5" s="11">
        <v>21575</v>
      </c>
      <c r="P5" s="11">
        <v>1.9108528470600322E-2</v>
      </c>
      <c r="Q5" s="11">
        <f t="shared" si="0"/>
        <v>1.9108528470600321</v>
      </c>
      <c r="R5" s="2"/>
      <c r="S5" s="2" t="s">
        <v>35</v>
      </c>
      <c r="T5" s="3">
        <v>1.3905163243959446E-2</v>
      </c>
    </row>
    <row r="6" spans="1:20" x14ac:dyDescent="0.25">
      <c r="A6" s="11">
        <v>102</v>
      </c>
      <c r="B6" s="11">
        <v>47</v>
      </c>
      <c r="C6" s="11">
        <v>7</v>
      </c>
      <c r="D6" s="11">
        <v>327</v>
      </c>
      <c r="E6" s="11">
        <v>358</v>
      </c>
      <c r="F6" s="11">
        <v>354</v>
      </c>
      <c r="G6" s="11">
        <v>1039</v>
      </c>
      <c r="H6" s="11">
        <v>1039</v>
      </c>
      <c r="I6" s="11">
        <v>9.2022067582636083E-4</v>
      </c>
      <c r="J6" s="11" t="s">
        <v>26</v>
      </c>
      <c r="K6" s="11" t="s">
        <v>20</v>
      </c>
      <c r="L6" s="11"/>
      <c r="M6" s="11" t="s">
        <v>26</v>
      </c>
      <c r="N6" s="11">
        <v>20921</v>
      </c>
      <c r="O6" s="11">
        <v>20921</v>
      </c>
      <c r="P6" s="11">
        <v>1.8529294281966598E-2</v>
      </c>
      <c r="Q6" s="11">
        <f t="shared" si="0"/>
        <v>1.8529294281966597</v>
      </c>
      <c r="R6" s="2"/>
      <c r="S6" s="2" t="s">
        <v>26</v>
      </c>
      <c r="T6" s="3">
        <v>3.974485353966116</v>
      </c>
    </row>
    <row r="7" spans="1:20" x14ac:dyDescent="0.25">
      <c r="A7" s="11">
        <v>19</v>
      </c>
      <c r="B7" s="11">
        <v>8</v>
      </c>
      <c r="C7" s="11">
        <v>8</v>
      </c>
      <c r="D7" s="11">
        <v>2321</v>
      </c>
      <c r="E7" s="11">
        <v>2306</v>
      </c>
      <c r="F7" s="11">
        <v>2517</v>
      </c>
      <c r="G7" s="11">
        <v>7144</v>
      </c>
      <c r="H7" s="11">
        <v>7144</v>
      </c>
      <c r="I7" s="11">
        <v>6.327292115595305E-3</v>
      </c>
      <c r="J7" s="11" t="s">
        <v>23</v>
      </c>
      <c r="K7" s="11" t="s">
        <v>24</v>
      </c>
      <c r="L7" s="11" t="s">
        <v>44</v>
      </c>
      <c r="M7" s="11" t="s">
        <v>23</v>
      </c>
      <c r="N7" s="11">
        <v>14836</v>
      </c>
      <c r="O7" s="11">
        <v>14836</v>
      </c>
      <c r="P7" s="11">
        <v>1.3139936425947921E-2</v>
      </c>
      <c r="Q7" s="11">
        <f t="shared" si="0"/>
        <v>1.313993642594792</v>
      </c>
      <c r="R7" s="2"/>
      <c r="S7" s="2" t="s">
        <v>29</v>
      </c>
      <c r="T7" s="3">
        <v>0.26960074467906087</v>
      </c>
    </row>
    <row r="8" spans="1:20" x14ac:dyDescent="0.25">
      <c r="A8" s="11">
        <v>110</v>
      </c>
      <c r="B8" s="11">
        <v>55</v>
      </c>
      <c r="C8" s="11">
        <v>9</v>
      </c>
      <c r="D8" s="11">
        <v>280</v>
      </c>
      <c r="E8" s="11">
        <v>263</v>
      </c>
      <c r="F8" s="11">
        <v>292</v>
      </c>
      <c r="G8" s="11">
        <v>835</v>
      </c>
      <c r="H8" s="11">
        <v>835</v>
      </c>
      <c r="I8" s="11">
        <v>7.3954212157363933E-4</v>
      </c>
      <c r="J8" s="11" t="s">
        <v>21</v>
      </c>
      <c r="K8" s="11" t="s">
        <v>20</v>
      </c>
      <c r="L8" s="11"/>
      <c r="M8" s="11" t="s">
        <v>21</v>
      </c>
      <c r="N8" s="11">
        <v>25974</v>
      </c>
      <c r="O8" s="11">
        <v>25974</v>
      </c>
      <c r="P8" s="11">
        <v>2.3004631216471508E-2</v>
      </c>
      <c r="Q8" s="11">
        <f t="shared" si="0"/>
        <v>2.3004631216471507</v>
      </c>
      <c r="R8" s="2"/>
      <c r="S8" s="2" t="s">
        <v>33</v>
      </c>
      <c r="T8" s="3">
        <v>5.3760726682059778E-2</v>
      </c>
    </row>
    <row r="9" spans="1:20" x14ac:dyDescent="0.25">
      <c r="A9" s="11">
        <v>91</v>
      </c>
      <c r="B9" s="11">
        <v>10</v>
      </c>
      <c r="C9" s="11">
        <v>10</v>
      </c>
      <c r="D9" s="11">
        <v>594</v>
      </c>
      <c r="E9" s="11">
        <v>518</v>
      </c>
      <c r="F9" s="11">
        <v>558</v>
      </c>
      <c r="G9" s="11">
        <v>1670</v>
      </c>
      <c r="H9" s="11">
        <v>1670</v>
      </c>
      <c r="I9" s="11">
        <v>1.4790842431472787E-3</v>
      </c>
      <c r="J9" s="11" t="s">
        <v>26</v>
      </c>
      <c r="K9" s="11" t="s">
        <v>20</v>
      </c>
      <c r="L9" s="11"/>
      <c r="M9" s="11" t="s">
        <v>26</v>
      </c>
      <c r="N9" s="11">
        <v>12354</v>
      </c>
      <c r="O9" s="11">
        <v>12354</v>
      </c>
      <c r="P9" s="11">
        <v>1.094168068253981E-2</v>
      </c>
      <c r="Q9" s="11">
        <f t="shared" si="0"/>
        <v>1.0941680682539809</v>
      </c>
      <c r="R9" s="2"/>
      <c r="S9" s="2" t="s">
        <v>25</v>
      </c>
      <c r="T9" s="3">
        <v>0.73316523142354328</v>
      </c>
    </row>
    <row r="10" spans="1:20" x14ac:dyDescent="0.25">
      <c r="A10" s="11">
        <v>52</v>
      </c>
      <c r="B10" s="11">
        <v>12</v>
      </c>
      <c r="C10" s="11">
        <v>12</v>
      </c>
      <c r="D10" s="11">
        <v>1446</v>
      </c>
      <c r="E10" s="11">
        <v>1262</v>
      </c>
      <c r="F10" s="11">
        <v>1506</v>
      </c>
      <c r="G10" s="11">
        <v>4214</v>
      </c>
      <c r="H10" s="11">
        <v>4214</v>
      </c>
      <c r="I10" s="11">
        <v>3.7322520961812172E-3</v>
      </c>
      <c r="J10" s="11" t="s">
        <v>22</v>
      </c>
      <c r="K10" s="11" t="s">
        <v>20</v>
      </c>
      <c r="L10" s="11"/>
      <c r="M10" s="11" t="s">
        <v>22</v>
      </c>
      <c r="N10" s="11">
        <v>9718</v>
      </c>
      <c r="O10" s="11">
        <v>9718</v>
      </c>
      <c r="P10" s="11">
        <v>8.6070303442546438E-3</v>
      </c>
      <c r="Q10" s="11">
        <f t="shared" si="0"/>
        <v>0.86070303442546436</v>
      </c>
      <c r="R10" s="2"/>
      <c r="S10" s="2" t="s">
        <v>22</v>
      </c>
      <c r="T10" s="3">
        <v>14.439227794029989</v>
      </c>
    </row>
    <row r="11" spans="1:20" x14ac:dyDescent="0.25">
      <c r="A11" s="11">
        <v>96</v>
      </c>
      <c r="B11" s="11">
        <v>14</v>
      </c>
      <c r="C11" s="11">
        <v>14</v>
      </c>
      <c r="D11" s="11">
        <v>468</v>
      </c>
      <c r="E11" s="11">
        <v>455</v>
      </c>
      <c r="F11" s="11">
        <v>418</v>
      </c>
      <c r="G11" s="11">
        <v>1341</v>
      </c>
      <c r="H11" s="11">
        <v>1341</v>
      </c>
      <c r="I11" s="11">
        <v>1.1876957904553896E-3</v>
      </c>
      <c r="J11" s="11" t="s">
        <v>25</v>
      </c>
      <c r="K11" s="11" t="s">
        <v>20</v>
      </c>
      <c r="L11" s="11"/>
      <c r="M11" s="11" t="s">
        <v>25</v>
      </c>
      <c r="N11" s="11">
        <v>8278</v>
      </c>
      <c r="O11" s="11">
        <v>8278</v>
      </c>
      <c r="P11" s="11">
        <v>7.3316523142354329E-3</v>
      </c>
      <c r="Q11" s="11">
        <f t="shared" si="0"/>
        <v>0.73316523142354328</v>
      </c>
      <c r="R11" s="2"/>
      <c r="S11" s="2" t="s">
        <v>65</v>
      </c>
      <c r="T11" s="3">
        <v>15.233682025229465</v>
      </c>
    </row>
    <row r="12" spans="1:20" x14ac:dyDescent="0.25">
      <c r="A12" s="11">
        <v>22</v>
      </c>
      <c r="B12" s="11">
        <v>15</v>
      </c>
      <c r="C12" s="11">
        <v>15</v>
      </c>
      <c r="D12" s="11">
        <v>2184</v>
      </c>
      <c r="E12" s="11">
        <v>2147</v>
      </c>
      <c r="F12" s="11">
        <v>2375</v>
      </c>
      <c r="G12" s="11">
        <v>6706</v>
      </c>
      <c r="H12" s="11">
        <v>6706</v>
      </c>
      <c r="I12" s="11">
        <v>5.9393646314644614E-3</v>
      </c>
      <c r="J12" s="11" t="s">
        <v>22</v>
      </c>
      <c r="K12" s="11" t="s">
        <v>20</v>
      </c>
      <c r="L12" s="11"/>
      <c r="M12" s="11" t="s">
        <v>22</v>
      </c>
      <c r="N12" s="11">
        <v>6706</v>
      </c>
      <c r="O12" s="11">
        <v>6706</v>
      </c>
      <c r="P12" s="11">
        <v>5.9393646314644614E-3</v>
      </c>
      <c r="Q12" s="11">
        <f t="shared" si="0"/>
        <v>0.5939364631464461</v>
      </c>
      <c r="R12" s="2"/>
      <c r="S12" s="2" t="s">
        <v>32</v>
      </c>
      <c r="T12" s="3">
        <v>0.13480037233953043</v>
      </c>
    </row>
    <row r="13" spans="1:20" x14ac:dyDescent="0.25">
      <c r="A13" s="11">
        <v>165</v>
      </c>
      <c r="B13" s="11">
        <v>108</v>
      </c>
      <c r="C13" s="11">
        <v>16</v>
      </c>
      <c r="D13" s="11">
        <v>88</v>
      </c>
      <c r="E13" s="11">
        <v>56</v>
      </c>
      <c r="F13" s="11">
        <v>65</v>
      </c>
      <c r="G13" s="11">
        <v>209</v>
      </c>
      <c r="H13" s="11">
        <v>209</v>
      </c>
      <c r="I13" s="11">
        <v>1.8510695019028817E-4</v>
      </c>
      <c r="J13" s="11" t="s">
        <v>19</v>
      </c>
      <c r="K13" s="11" t="s">
        <v>20</v>
      </c>
      <c r="L13" s="11"/>
      <c r="M13" s="11" t="s">
        <v>0</v>
      </c>
      <c r="N13" s="11">
        <v>8819</v>
      </c>
      <c r="O13" s="11">
        <v>8819</v>
      </c>
      <c r="P13" s="11">
        <v>7.810804754680151E-3</v>
      </c>
      <c r="Q13" s="11">
        <f t="shared" si="0"/>
        <v>0.78108047546801507</v>
      </c>
      <c r="R13" s="2"/>
      <c r="S13" s="2" t="s">
        <v>21</v>
      </c>
      <c r="T13" s="3">
        <v>4.7272240954337033</v>
      </c>
    </row>
    <row r="14" spans="1:20" x14ac:dyDescent="0.25">
      <c r="A14" s="11">
        <v>166</v>
      </c>
      <c r="B14" s="11">
        <v>46</v>
      </c>
      <c r="C14" s="11">
        <v>18</v>
      </c>
      <c r="D14" s="11">
        <v>67</v>
      </c>
      <c r="E14" s="11">
        <v>65</v>
      </c>
      <c r="F14" s="11">
        <v>76</v>
      </c>
      <c r="G14" s="11">
        <v>208</v>
      </c>
      <c r="H14" s="11">
        <v>208</v>
      </c>
      <c r="I14" s="11">
        <v>1.8422127100277484E-4</v>
      </c>
      <c r="J14" s="11" t="s">
        <v>26</v>
      </c>
      <c r="K14" s="11" t="s">
        <v>20</v>
      </c>
      <c r="L14" s="11"/>
      <c r="M14" s="11" t="s">
        <v>26</v>
      </c>
      <c r="N14" s="11">
        <v>11600</v>
      </c>
      <c r="O14" s="11">
        <v>11600</v>
      </c>
      <c r="P14" s="11">
        <v>1.027387857515475E-2</v>
      </c>
      <c r="Q14" s="11">
        <f t="shared" si="0"/>
        <v>1.0273878575154751</v>
      </c>
      <c r="R14" s="2"/>
      <c r="S14" s="2" t="s">
        <v>28</v>
      </c>
      <c r="T14" s="3">
        <v>1.7359312075261472E-2</v>
      </c>
    </row>
    <row r="15" spans="1:20" x14ac:dyDescent="0.25">
      <c r="A15" s="11">
        <v>87</v>
      </c>
      <c r="B15" s="11">
        <v>22</v>
      </c>
      <c r="C15" s="11">
        <v>22</v>
      </c>
      <c r="D15" s="11">
        <v>722</v>
      </c>
      <c r="E15" s="11">
        <v>591</v>
      </c>
      <c r="F15" s="11">
        <v>639</v>
      </c>
      <c r="G15" s="11">
        <v>1952</v>
      </c>
      <c r="H15" s="11">
        <v>1952</v>
      </c>
      <c r="I15" s="11">
        <v>1.7288457740260406E-3</v>
      </c>
      <c r="J15" s="11" t="s">
        <v>30</v>
      </c>
      <c r="K15" s="11" t="s">
        <v>20</v>
      </c>
      <c r="L15" s="11"/>
      <c r="M15" s="11" t="s">
        <v>30</v>
      </c>
      <c r="N15" s="11">
        <v>4179</v>
      </c>
      <c r="O15" s="11">
        <v>4179</v>
      </c>
      <c r="P15" s="11">
        <v>3.7012533246182497E-3</v>
      </c>
      <c r="Q15" s="11">
        <f t="shared" si="0"/>
        <v>0.37012533246182494</v>
      </c>
      <c r="R15" s="2"/>
      <c r="S15" s="2" t="s">
        <v>52</v>
      </c>
      <c r="T15" s="3">
        <v>3.3301537450501607E-2</v>
      </c>
    </row>
    <row r="16" spans="1:20" x14ac:dyDescent="0.25">
      <c r="A16" s="11">
        <v>92</v>
      </c>
      <c r="B16" s="11">
        <v>38</v>
      </c>
      <c r="C16" s="11">
        <v>24</v>
      </c>
      <c r="D16" s="11">
        <v>628</v>
      </c>
      <c r="E16" s="11">
        <v>504</v>
      </c>
      <c r="F16" s="11">
        <v>538</v>
      </c>
      <c r="G16" s="11">
        <v>1670</v>
      </c>
      <c r="H16" s="11">
        <v>1670</v>
      </c>
      <c r="I16" s="11">
        <v>1.4790842431472787E-3</v>
      </c>
      <c r="J16" s="11" t="s">
        <v>21</v>
      </c>
      <c r="K16" s="11" t="s">
        <v>20</v>
      </c>
      <c r="L16" s="11"/>
      <c r="M16" s="11" t="s">
        <v>21</v>
      </c>
      <c r="N16" s="11">
        <v>5711</v>
      </c>
      <c r="O16" s="11">
        <v>5711</v>
      </c>
      <c r="P16" s="11">
        <v>5.0581138398886876E-3</v>
      </c>
      <c r="Q16" s="11">
        <f t="shared" si="0"/>
        <v>0.50581138398886871</v>
      </c>
      <c r="R16" s="2"/>
      <c r="S16" s="2" t="s">
        <v>30</v>
      </c>
      <c r="T16" s="3">
        <v>0.37012533246182494</v>
      </c>
    </row>
    <row r="17" spans="1:20" x14ac:dyDescent="0.25">
      <c r="A17" s="11">
        <v>62</v>
      </c>
      <c r="B17" s="11">
        <v>25</v>
      </c>
      <c r="C17" s="11">
        <v>25</v>
      </c>
      <c r="D17" s="11">
        <v>1077</v>
      </c>
      <c r="E17" s="11">
        <v>1003</v>
      </c>
      <c r="F17" s="11">
        <v>1163</v>
      </c>
      <c r="G17" s="11">
        <v>3243</v>
      </c>
      <c r="H17" s="11">
        <v>3243</v>
      </c>
      <c r="I17" s="11">
        <v>2.8722576051057633E-3</v>
      </c>
      <c r="J17" s="11" t="s">
        <v>23</v>
      </c>
      <c r="K17" s="11" t="s">
        <v>27</v>
      </c>
      <c r="L17" s="11" t="s">
        <v>45</v>
      </c>
      <c r="M17" s="11" t="s">
        <v>23</v>
      </c>
      <c r="N17" s="11">
        <v>3243</v>
      </c>
      <c r="O17" s="11">
        <v>3243</v>
      </c>
      <c r="P17" s="11">
        <v>2.8722576051057633E-3</v>
      </c>
      <c r="Q17" s="11">
        <f t="shared" si="0"/>
        <v>0.2872257605105763</v>
      </c>
      <c r="R17" s="2"/>
      <c r="S17" s="2" t="s">
        <v>36</v>
      </c>
      <c r="T17" s="3">
        <v>1.0893854006414089E-2</v>
      </c>
    </row>
    <row r="18" spans="1:20" x14ac:dyDescent="0.25">
      <c r="A18" s="11">
        <v>66</v>
      </c>
      <c r="B18" s="11">
        <v>26</v>
      </c>
      <c r="C18" s="11">
        <v>26</v>
      </c>
      <c r="D18" s="11">
        <v>1024</v>
      </c>
      <c r="E18" s="11">
        <v>989</v>
      </c>
      <c r="F18" s="11">
        <v>1079</v>
      </c>
      <c r="G18" s="11">
        <v>3092</v>
      </c>
      <c r="H18" s="11">
        <v>3092</v>
      </c>
      <c r="I18" s="11">
        <v>2.7385200477912488E-3</v>
      </c>
      <c r="J18" s="11" t="s">
        <v>28</v>
      </c>
      <c r="K18" s="11" t="s">
        <v>20</v>
      </c>
      <c r="L18" s="11"/>
      <c r="M18" s="11" t="s">
        <v>0</v>
      </c>
      <c r="N18" s="11">
        <v>3092</v>
      </c>
      <c r="O18" s="11">
        <v>3092</v>
      </c>
      <c r="P18" s="11">
        <v>2.7385200477912488E-3</v>
      </c>
      <c r="Q18" s="11">
        <f t="shared" si="0"/>
        <v>0.27385200477912486</v>
      </c>
      <c r="R18" s="2"/>
      <c r="S18" s="2" t="s">
        <v>23</v>
      </c>
      <c r="T18" s="3">
        <v>1.6422263494872362</v>
      </c>
    </row>
    <row r="19" spans="1:20" x14ac:dyDescent="0.25">
      <c r="A19" s="11">
        <v>67</v>
      </c>
      <c r="B19" s="11">
        <v>27</v>
      </c>
      <c r="C19" s="11">
        <v>27</v>
      </c>
      <c r="D19" s="11">
        <v>999</v>
      </c>
      <c r="E19" s="11">
        <v>934</v>
      </c>
      <c r="F19" s="11">
        <v>1056</v>
      </c>
      <c r="G19" s="11">
        <v>2989</v>
      </c>
      <c r="H19" s="11">
        <v>2989</v>
      </c>
      <c r="I19" s="11">
        <v>2.6472950914773748E-3</v>
      </c>
      <c r="J19" s="11" t="s">
        <v>22</v>
      </c>
      <c r="K19" s="11" t="s">
        <v>20</v>
      </c>
      <c r="L19" s="11"/>
      <c r="M19" s="11" t="s">
        <v>0</v>
      </c>
      <c r="N19" s="11">
        <v>2989</v>
      </c>
      <c r="O19" s="11">
        <v>2989</v>
      </c>
      <c r="P19" s="11">
        <v>2.6472950914773748E-3</v>
      </c>
      <c r="Q19" s="11">
        <f t="shared" si="0"/>
        <v>0.26472950914773746</v>
      </c>
      <c r="R19" s="2"/>
      <c r="S19" s="2" t="s">
        <v>0</v>
      </c>
      <c r="T19" s="3">
        <v>3.9253301590591247</v>
      </c>
    </row>
    <row r="20" spans="1:20" x14ac:dyDescent="0.25">
      <c r="A20" s="11">
        <v>72</v>
      </c>
      <c r="B20" s="11">
        <v>30</v>
      </c>
      <c r="C20" s="11">
        <v>30</v>
      </c>
      <c r="D20" s="11">
        <v>926</v>
      </c>
      <c r="E20" s="11">
        <v>890</v>
      </c>
      <c r="F20" s="11">
        <v>827</v>
      </c>
      <c r="G20" s="11">
        <v>2643</v>
      </c>
      <c r="H20" s="11">
        <v>2643</v>
      </c>
      <c r="I20" s="11">
        <v>2.3408500925977591E-3</v>
      </c>
      <c r="J20" s="11" t="s">
        <v>19</v>
      </c>
      <c r="K20" s="11" t="s">
        <v>20</v>
      </c>
      <c r="L20" s="11"/>
      <c r="M20" s="11" t="s">
        <v>0</v>
      </c>
      <c r="N20" s="11">
        <v>2643</v>
      </c>
      <c r="O20" s="11">
        <v>2643</v>
      </c>
      <c r="P20" s="11">
        <v>2.3408500925977591E-3</v>
      </c>
      <c r="Q20" s="11">
        <f t="shared" si="0"/>
        <v>0.23408500925977591</v>
      </c>
      <c r="S20" s="2" t="s">
        <v>2</v>
      </c>
      <c r="T20" s="3">
        <v>45.65791349925648</v>
      </c>
    </row>
    <row r="21" spans="1:20" x14ac:dyDescent="0.25">
      <c r="A21" s="11">
        <v>79</v>
      </c>
      <c r="B21" s="11">
        <v>32</v>
      </c>
      <c r="C21" s="11">
        <v>32</v>
      </c>
      <c r="D21" s="11">
        <v>880</v>
      </c>
      <c r="E21" s="11">
        <v>740</v>
      </c>
      <c r="F21" s="11">
        <v>752</v>
      </c>
      <c r="G21" s="11">
        <v>2372</v>
      </c>
      <c r="H21" s="11">
        <v>2372</v>
      </c>
      <c r="I21" s="11">
        <v>2.1008310327816438E-3</v>
      </c>
      <c r="J21" s="11" t="s">
        <v>19</v>
      </c>
      <c r="K21" s="11" t="s">
        <v>20</v>
      </c>
      <c r="L21" s="11"/>
      <c r="M21" s="11" t="s">
        <v>0</v>
      </c>
      <c r="N21" s="11">
        <v>2372</v>
      </c>
      <c r="O21" s="11">
        <v>2372</v>
      </c>
      <c r="P21" s="11">
        <v>2.1008310327816438E-3</v>
      </c>
      <c r="Q21" s="11">
        <f t="shared" si="0"/>
        <v>0.21008310327816437</v>
      </c>
    </row>
    <row r="22" spans="1:20" x14ac:dyDescent="0.25">
      <c r="A22" s="11">
        <v>81</v>
      </c>
      <c r="B22" s="11">
        <v>33</v>
      </c>
      <c r="C22" s="11">
        <v>33</v>
      </c>
      <c r="D22" s="11">
        <v>672</v>
      </c>
      <c r="E22" s="11">
        <v>776</v>
      </c>
      <c r="F22" s="11">
        <v>798</v>
      </c>
      <c r="G22" s="11">
        <v>2246</v>
      </c>
      <c r="H22" s="11">
        <v>2246</v>
      </c>
      <c r="I22" s="11">
        <v>1.989235455154963E-3</v>
      </c>
      <c r="J22" s="11" t="s">
        <v>29</v>
      </c>
      <c r="K22" s="11" t="s">
        <v>20</v>
      </c>
      <c r="L22" s="11"/>
      <c r="M22" s="11" t="s">
        <v>29</v>
      </c>
      <c r="N22" s="11">
        <v>2246</v>
      </c>
      <c r="O22" s="11">
        <v>2246</v>
      </c>
      <c r="P22" s="11">
        <v>1.989235455154963E-3</v>
      </c>
      <c r="Q22" s="11">
        <f t="shared" si="0"/>
        <v>0.19892354551549629</v>
      </c>
    </row>
    <row r="23" spans="1:20" x14ac:dyDescent="0.25">
      <c r="A23" s="11">
        <v>88</v>
      </c>
      <c r="B23" s="11">
        <v>36</v>
      </c>
      <c r="C23" s="11">
        <v>36</v>
      </c>
      <c r="D23" s="11">
        <v>606</v>
      </c>
      <c r="E23" s="11">
        <v>634</v>
      </c>
      <c r="F23" s="11">
        <v>658</v>
      </c>
      <c r="G23" s="11">
        <v>1898</v>
      </c>
      <c r="H23" s="11">
        <v>1898</v>
      </c>
      <c r="I23" s="11">
        <v>1.6810190979003204E-3</v>
      </c>
      <c r="J23" s="11" t="s">
        <v>22</v>
      </c>
      <c r="K23" s="11" t="s">
        <v>20</v>
      </c>
      <c r="L23" s="11"/>
      <c r="M23" s="11" t="s">
        <v>22</v>
      </c>
      <c r="N23" s="11">
        <v>1898</v>
      </c>
      <c r="O23" s="11">
        <v>1898</v>
      </c>
      <c r="P23" s="11">
        <v>1.6810190979003204E-3</v>
      </c>
      <c r="Q23" s="11">
        <f t="shared" si="0"/>
        <v>0.16810190979003203</v>
      </c>
    </row>
    <row r="24" spans="1:20" x14ac:dyDescent="0.25">
      <c r="A24" s="11">
        <v>98</v>
      </c>
      <c r="B24" s="11">
        <v>43</v>
      </c>
      <c r="C24" s="11">
        <v>37</v>
      </c>
      <c r="D24" s="11">
        <v>440</v>
      </c>
      <c r="E24" s="11">
        <v>414</v>
      </c>
      <c r="F24" s="11">
        <v>408</v>
      </c>
      <c r="G24" s="11">
        <v>1262</v>
      </c>
      <c r="H24" s="11">
        <v>1262</v>
      </c>
      <c r="I24" s="11">
        <v>1.1177271346418357E-3</v>
      </c>
      <c r="J24" s="11" t="s">
        <v>19</v>
      </c>
      <c r="K24" s="11" t="s">
        <v>20</v>
      </c>
      <c r="L24" s="11"/>
      <c r="M24" s="11" t="s">
        <v>0</v>
      </c>
      <c r="N24" s="11">
        <v>2972</v>
      </c>
      <c r="O24" s="11">
        <v>2972</v>
      </c>
      <c r="P24" s="11">
        <v>2.6322385452896479E-3</v>
      </c>
      <c r="Q24" s="11">
        <f t="shared" si="0"/>
        <v>0.2632238545289648</v>
      </c>
    </row>
    <row r="25" spans="1:20" x14ac:dyDescent="0.25">
      <c r="A25" s="11">
        <v>123</v>
      </c>
      <c r="B25" s="11">
        <v>39</v>
      </c>
      <c r="C25" s="11">
        <v>39</v>
      </c>
      <c r="D25" s="11">
        <v>166</v>
      </c>
      <c r="E25" s="11">
        <v>154</v>
      </c>
      <c r="F25" s="11">
        <v>199</v>
      </c>
      <c r="G25" s="11">
        <v>519</v>
      </c>
      <c r="H25" s="11">
        <v>519</v>
      </c>
      <c r="I25" s="11">
        <v>4.5966749831942373E-4</v>
      </c>
      <c r="J25" s="11" t="s">
        <v>19</v>
      </c>
      <c r="K25" s="11" t="s">
        <v>20</v>
      </c>
      <c r="L25" s="11"/>
      <c r="M25" s="11" t="s">
        <v>0</v>
      </c>
      <c r="N25" s="11">
        <v>1648</v>
      </c>
      <c r="O25" s="11">
        <v>1648</v>
      </c>
      <c r="P25" s="11">
        <v>1.4595993010219851E-3</v>
      </c>
      <c r="Q25" s="11">
        <f t="shared" si="0"/>
        <v>0.14595993010219852</v>
      </c>
    </row>
    <row r="26" spans="1:20" x14ac:dyDescent="0.25">
      <c r="A26" s="11">
        <v>95</v>
      </c>
      <c r="B26" s="11">
        <v>41</v>
      </c>
      <c r="C26" s="11">
        <v>41</v>
      </c>
      <c r="D26" s="11">
        <v>541</v>
      </c>
      <c r="E26" s="11">
        <v>399</v>
      </c>
      <c r="F26" s="11">
        <v>569</v>
      </c>
      <c r="G26" s="11">
        <v>1509</v>
      </c>
      <c r="H26" s="11">
        <v>1509</v>
      </c>
      <c r="I26" s="11">
        <v>1.336489893957631E-3</v>
      </c>
      <c r="J26" s="11" t="s">
        <v>19</v>
      </c>
      <c r="K26" s="11" t="s">
        <v>20</v>
      </c>
      <c r="L26" s="11"/>
      <c r="M26" s="11" t="s">
        <v>0</v>
      </c>
      <c r="N26" s="11">
        <v>1509</v>
      </c>
      <c r="O26" s="11">
        <v>1509</v>
      </c>
      <c r="P26" s="11">
        <v>1.336489893957631E-3</v>
      </c>
      <c r="Q26" s="11">
        <f t="shared" si="0"/>
        <v>0.13364898939576308</v>
      </c>
    </row>
    <row r="27" spans="1:20" x14ac:dyDescent="0.25">
      <c r="A27" s="11">
        <v>97</v>
      </c>
      <c r="B27" s="11">
        <v>42</v>
      </c>
      <c r="C27" s="11">
        <v>42</v>
      </c>
      <c r="D27" s="11">
        <v>453</v>
      </c>
      <c r="E27" s="11">
        <v>399</v>
      </c>
      <c r="F27" s="11">
        <v>452</v>
      </c>
      <c r="G27" s="11">
        <v>1304</v>
      </c>
      <c r="H27" s="11">
        <v>1304</v>
      </c>
      <c r="I27" s="11">
        <v>1.154925660517396E-3</v>
      </c>
      <c r="J27" s="11" t="s">
        <v>19</v>
      </c>
      <c r="K27" s="11" t="s">
        <v>20</v>
      </c>
      <c r="L27" s="11"/>
      <c r="M27" s="11" t="s">
        <v>0</v>
      </c>
      <c r="N27" s="11">
        <v>1304</v>
      </c>
      <c r="O27" s="11">
        <v>1304</v>
      </c>
      <c r="P27" s="11">
        <v>1.154925660517396E-3</v>
      </c>
      <c r="Q27" s="11">
        <f t="shared" si="0"/>
        <v>0.1154925660517396</v>
      </c>
    </row>
    <row r="28" spans="1:20" x14ac:dyDescent="0.25">
      <c r="A28" s="11">
        <v>100</v>
      </c>
      <c r="B28" s="11">
        <v>45</v>
      </c>
      <c r="C28" s="11">
        <v>45</v>
      </c>
      <c r="D28" s="11">
        <v>427</v>
      </c>
      <c r="E28" s="11">
        <v>368</v>
      </c>
      <c r="F28" s="11">
        <v>377</v>
      </c>
      <c r="G28" s="11">
        <v>1172</v>
      </c>
      <c r="H28" s="11">
        <v>1172</v>
      </c>
      <c r="I28" s="11">
        <v>1.038016007765635E-3</v>
      </c>
      <c r="J28" s="11" t="s">
        <v>32</v>
      </c>
      <c r="K28" s="11" t="s">
        <v>20</v>
      </c>
      <c r="L28" s="11"/>
      <c r="M28" s="11" t="s">
        <v>32</v>
      </c>
      <c r="N28" s="11">
        <v>1172</v>
      </c>
      <c r="O28" s="11">
        <v>1172</v>
      </c>
      <c r="P28" s="11">
        <v>1.038016007765635E-3</v>
      </c>
      <c r="Q28" s="11">
        <f t="shared" si="0"/>
        <v>0.1038016007765635</v>
      </c>
    </row>
    <row r="29" spans="1:20" x14ac:dyDescent="0.25">
      <c r="A29" s="11">
        <v>103</v>
      </c>
      <c r="B29" s="11">
        <v>48</v>
      </c>
      <c r="C29" s="11">
        <v>48</v>
      </c>
      <c r="D29" s="11">
        <v>333</v>
      </c>
      <c r="E29" s="11">
        <v>308</v>
      </c>
      <c r="F29" s="11">
        <v>323</v>
      </c>
      <c r="G29" s="11">
        <v>964</v>
      </c>
      <c r="H29" s="11">
        <v>964</v>
      </c>
      <c r="I29" s="11">
        <v>8.5379473676286031E-4</v>
      </c>
      <c r="J29" s="11" t="s">
        <v>19</v>
      </c>
      <c r="K29" s="11" t="s">
        <v>20</v>
      </c>
      <c r="L29" s="11"/>
      <c r="M29" s="11" t="s">
        <v>0</v>
      </c>
      <c r="N29" s="11">
        <v>964</v>
      </c>
      <c r="O29" s="11">
        <v>964</v>
      </c>
      <c r="P29" s="11">
        <v>8.5379473676286031E-4</v>
      </c>
      <c r="Q29" s="11">
        <f t="shared" si="0"/>
        <v>8.5379473676286025E-2</v>
      </c>
    </row>
    <row r="30" spans="1:20" x14ac:dyDescent="0.25">
      <c r="A30" s="11">
        <v>104</v>
      </c>
      <c r="B30" s="11">
        <v>49</v>
      </c>
      <c r="C30" s="11">
        <v>49</v>
      </c>
      <c r="D30" s="11">
        <v>319</v>
      </c>
      <c r="E30" s="11">
        <v>311</v>
      </c>
      <c r="F30" s="11">
        <v>311</v>
      </c>
      <c r="G30" s="11">
        <v>941</v>
      </c>
      <c r="H30" s="11">
        <v>941</v>
      </c>
      <c r="I30" s="11">
        <v>8.3342411545005342E-4</v>
      </c>
      <c r="J30" s="11" t="s">
        <v>19</v>
      </c>
      <c r="K30" s="11" t="s">
        <v>20</v>
      </c>
      <c r="L30" s="11"/>
      <c r="M30" s="11" t="s">
        <v>0</v>
      </c>
      <c r="N30" s="11">
        <v>941</v>
      </c>
      <c r="O30" s="11">
        <v>941</v>
      </c>
      <c r="P30" s="11">
        <v>8.3342411545005342E-4</v>
      </c>
      <c r="Q30" s="11">
        <f t="shared" si="0"/>
        <v>8.3342411545005338E-2</v>
      </c>
    </row>
    <row r="31" spans="1:20" x14ac:dyDescent="0.25">
      <c r="A31" s="11">
        <v>108</v>
      </c>
      <c r="B31" s="11">
        <v>53</v>
      </c>
      <c r="C31" s="11">
        <v>53</v>
      </c>
      <c r="D31" s="11">
        <v>279</v>
      </c>
      <c r="E31" s="11">
        <v>287</v>
      </c>
      <c r="F31" s="11">
        <v>295</v>
      </c>
      <c r="G31" s="11">
        <v>861</v>
      </c>
      <c r="H31" s="11">
        <v>861</v>
      </c>
      <c r="I31" s="11">
        <v>7.625697804489862E-4</v>
      </c>
      <c r="J31" s="11" t="s">
        <v>19</v>
      </c>
      <c r="K31" s="11" t="s">
        <v>20</v>
      </c>
      <c r="L31" s="11"/>
      <c r="M31" s="11" t="s">
        <v>0</v>
      </c>
      <c r="N31" s="11">
        <v>861</v>
      </c>
      <c r="O31" s="11">
        <v>861</v>
      </c>
      <c r="P31" s="11">
        <v>7.625697804489862E-4</v>
      </c>
      <c r="Q31" s="11">
        <f t="shared" si="0"/>
        <v>7.6256978044898616E-2</v>
      </c>
    </row>
    <row r="32" spans="1:20" x14ac:dyDescent="0.25">
      <c r="A32" s="11">
        <v>114</v>
      </c>
      <c r="B32" s="11">
        <v>58</v>
      </c>
      <c r="C32" s="11">
        <v>58</v>
      </c>
      <c r="D32" s="11">
        <v>245</v>
      </c>
      <c r="E32" s="11">
        <v>205</v>
      </c>
      <c r="F32" s="11">
        <v>226</v>
      </c>
      <c r="G32" s="11">
        <v>676</v>
      </c>
      <c r="H32" s="11">
        <v>676</v>
      </c>
      <c r="I32" s="11">
        <v>5.9871913075901825E-4</v>
      </c>
      <c r="J32" s="11" t="s">
        <v>19</v>
      </c>
      <c r="K32" s="11" t="s">
        <v>20</v>
      </c>
      <c r="L32" s="11" t="s">
        <v>46</v>
      </c>
      <c r="M32" s="11" t="s">
        <v>50</v>
      </c>
      <c r="N32" s="11">
        <v>676</v>
      </c>
      <c r="O32" s="11">
        <v>676</v>
      </c>
      <c r="P32" s="11">
        <v>5.9871913075901825E-4</v>
      </c>
      <c r="Q32" s="11">
        <f t="shared" si="0"/>
        <v>5.9871913075901825E-2</v>
      </c>
    </row>
    <row r="33" spans="1:17" x14ac:dyDescent="0.25">
      <c r="A33" s="11">
        <v>115</v>
      </c>
      <c r="B33" s="11">
        <v>59</v>
      </c>
      <c r="C33" s="11">
        <v>59</v>
      </c>
      <c r="D33" s="11">
        <v>239</v>
      </c>
      <c r="E33" s="11">
        <v>204</v>
      </c>
      <c r="F33" s="11">
        <v>224</v>
      </c>
      <c r="G33" s="11">
        <v>667</v>
      </c>
      <c r="H33" s="11">
        <v>667</v>
      </c>
      <c r="I33" s="11">
        <v>5.907480180713981E-4</v>
      </c>
      <c r="J33" s="11" t="s">
        <v>29</v>
      </c>
      <c r="K33" s="11" t="s">
        <v>20</v>
      </c>
      <c r="L33" s="11"/>
      <c r="M33" s="11" t="s">
        <v>29</v>
      </c>
      <c r="N33" s="11">
        <v>667</v>
      </c>
      <c r="O33" s="11">
        <v>667</v>
      </c>
      <c r="P33" s="11">
        <v>5.907480180713981E-4</v>
      </c>
      <c r="Q33" s="11">
        <f t="shared" si="0"/>
        <v>5.907480180713981E-2</v>
      </c>
    </row>
    <row r="34" spans="1:17" x14ac:dyDescent="0.25">
      <c r="A34" s="11">
        <v>116</v>
      </c>
      <c r="B34" s="11">
        <v>60</v>
      </c>
      <c r="C34" s="11">
        <v>60</v>
      </c>
      <c r="D34" s="11">
        <v>218</v>
      </c>
      <c r="E34" s="11">
        <v>208</v>
      </c>
      <c r="F34" s="11">
        <v>210</v>
      </c>
      <c r="G34" s="11">
        <v>636</v>
      </c>
      <c r="H34" s="11">
        <v>636</v>
      </c>
      <c r="I34" s="11">
        <v>5.6329196325848464E-4</v>
      </c>
      <c r="J34" s="11" t="s">
        <v>19</v>
      </c>
      <c r="K34" s="11" t="s">
        <v>20</v>
      </c>
      <c r="L34" s="11"/>
      <c r="M34" s="11" t="s">
        <v>0</v>
      </c>
      <c r="N34" s="11">
        <v>636</v>
      </c>
      <c r="O34" s="11">
        <v>636</v>
      </c>
      <c r="P34" s="11">
        <v>5.6329196325848464E-4</v>
      </c>
      <c r="Q34" s="11">
        <f t="shared" si="0"/>
        <v>5.6329196325848464E-2</v>
      </c>
    </row>
    <row r="35" spans="1:17" x14ac:dyDescent="0.25">
      <c r="A35" s="11">
        <v>117</v>
      </c>
      <c r="B35" s="11">
        <v>61</v>
      </c>
      <c r="C35" s="11">
        <v>61</v>
      </c>
      <c r="D35" s="11">
        <v>212</v>
      </c>
      <c r="E35" s="11">
        <v>211</v>
      </c>
      <c r="F35" s="11">
        <v>200</v>
      </c>
      <c r="G35" s="11">
        <v>623</v>
      </c>
      <c r="H35" s="11">
        <v>623</v>
      </c>
      <c r="I35" s="11">
        <v>5.5177813382081115E-4</v>
      </c>
      <c r="J35" s="11" t="s">
        <v>19</v>
      </c>
      <c r="K35" s="11" t="s">
        <v>20</v>
      </c>
      <c r="L35" s="11"/>
      <c r="M35" s="11" t="s">
        <v>0</v>
      </c>
      <c r="N35" s="11">
        <v>623</v>
      </c>
      <c r="O35" s="11">
        <v>623</v>
      </c>
      <c r="P35" s="11">
        <v>5.5177813382081115E-4</v>
      </c>
      <c r="Q35" s="11">
        <f t="shared" si="0"/>
        <v>5.5177813382081116E-2</v>
      </c>
    </row>
    <row r="36" spans="1:17" x14ac:dyDescent="0.25">
      <c r="A36" s="11">
        <v>121</v>
      </c>
      <c r="B36" s="11">
        <v>65</v>
      </c>
      <c r="C36" s="11">
        <v>65</v>
      </c>
      <c r="D36" s="11">
        <v>174</v>
      </c>
      <c r="E36" s="11">
        <v>171</v>
      </c>
      <c r="F36" s="11">
        <v>202</v>
      </c>
      <c r="G36" s="11">
        <v>547</v>
      </c>
      <c r="H36" s="11">
        <v>547</v>
      </c>
      <c r="I36" s="11">
        <v>4.8446651556979727E-4</v>
      </c>
      <c r="J36" s="11" t="s">
        <v>19</v>
      </c>
      <c r="K36" s="11" t="s">
        <v>20</v>
      </c>
      <c r="L36" s="11"/>
      <c r="M36" s="11" t="s">
        <v>0</v>
      </c>
      <c r="N36" s="11">
        <v>547</v>
      </c>
      <c r="O36" s="11">
        <v>547</v>
      </c>
      <c r="P36" s="11">
        <v>4.8446651556979727E-4</v>
      </c>
      <c r="Q36" s="11">
        <f t="shared" si="0"/>
        <v>4.8446651556979727E-2</v>
      </c>
    </row>
    <row r="37" spans="1:17" x14ac:dyDescent="0.25">
      <c r="A37" s="11">
        <v>124</v>
      </c>
      <c r="B37" s="11">
        <v>67</v>
      </c>
      <c r="C37" s="11">
        <v>67</v>
      </c>
      <c r="D37" s="11">
        <v>140</v>
      </c>
      <c r="E37" s="11">
        <v>183</v>
      </c>
      <c r="F37" s="11">
        <v>191</v>
      </c>
      <c r="G37" s="11">
        <v>514</v>
      </c>
      <c r="H37" s="11">
        <v>514</v>
      </c>
      <c r="I37" s="11">
        <v>4.5523910238185703E-4</v>
      </c>
      <c r="J37" s="11" t="s">
        <v>19</v>
      </c>
      <c r="K37" s="11" t="s">
        <v>20</v>
      </c>
      <c r="L37" s="11"/>
      <c r="M37" s="11" t="s">
        <v>0</v>
      </c>
      <c r="N37" s="11">
        <v>514</v>
      </c>
      <c r="O37" s="11">
        <v>514</v>
      </c>
      <c r="P37" s="11">
        <v>4.5523910238185703E-4</v>
      </c>
      <c r="Q37" s="11">
        <f t="shared" si="0"/>
        <v>4.5523910238185701E-2</v>
      </c>
    </row>
    <row r="38" spans="1:17" x14ac:dyDescent="0.25">
      <c r="A38" s="11">
        <v>125</v>
      </c>
      <c r="B38" s="11">
        <v>68</v>
      </c>
      <c r="C38" s="11">
        <v>68</v>
      </c>
      <c r="D38" s="11">
        <v>177</v>
      </c>
      <c r="E38" s="11">
        <v>164</v>
      </c>
      <c r="F38" s="11">
        <v>160</v>
      </c>
      <c r="G38" s="11">
        <v>501</v>
      </c>
      <c r="H38" s="11">
        <v>501</v>
      </c>
      <c r="I38" s="11">
        <v>4.437252729441836E-4</v>
      </c>
      <c r="J38" s="11" t="s">
        <v>19</v>
      </c>
      <c r="K38" s="11" t="s">
        <v>20</v>
      </c>
      <c r="L38" s="11"/>
      <c r="M38" s="11" t="s">
        <v>0</v>
      </c>
      <c r="N38" s="11">
        <v>501</v>
      </c>
      <c r="O38" s="11">
        <v>501</v>
      </c>
      <c r="P38" s="11">
        <v>4.437252729441836E-4</v>
      </c>
      <c r="Q38" s="11">
        <f t="shared" si="0"/>
        <v>4.437252729441836E-2</v>
      </c>
    </row>
    <row r="39" spans="1:17" x14ac:dyDescent="0.25">
      <c r="A39" s="11">
        <v>128</v>
      </c>
      <c r="B39" s="11">
        <v>71</v>
      </c>
      <c r="C39" s="11">
        <v>71</v>
      </c>
      <c r="D39" s="11">
        <v>149</v>
      </c>
      <c r="E39" s="11">
        <v>144</v>
      </c>
      <c r="F39" s="11">
        <v>149</v>
      </c>
      <c r="G39" s="11">
        <v>442</v>
      </c>
      <c r="H39" s="11">
        <v>442</v>
      </c>
      <c r="I39" s="11">
        <v>3.9147020088089654E-4</v>
      </c>
      <c r="J39" s="11" t="s">
        <v>19</v>
      </c>
      <c r="K39" s="11" t="s">
        <v>20</v>
      </c>
      <c r="L39" s="11"/>
      <c r="M39" s="11" t="s">
        <v>0</v>
      </c>
      <c r="N39" s="11">
        <v>442</v>
      </c>
      <c r="O39" s="11">
        <v>442</v>
      </c>
      <c r="P39" s="11">
        <v>3.9147020088089654E-4</v>
      </c>
      <c r="Q39" s="11">
        <f t="shared" si="0"/>
        <v>3.9147020088089651E-2</v>
      </c>
    </row>
    <row r="40" spans="1:17" x14ac:dyDescent="0.25">
      <c r="A40" s="11">
        <v>138</v>
      </c>
      <c r="B40" s="11">
        <v>72</v>
      </c>
      <c r="C40" s="11">
        <v>72</v>
      </c>
      <c r="D40" s="11">
        <v>108</v>
      </c>
      <c r="E40" s="11">
        <v>108</v>
      </c>
      <c r="F40" s="11">
        <v>133</v>
      </c>
      <c r="G40" s="11">
        <v>349</v>
      </c>
      <c r="H40" s="11">
        <v>349</v>
      </c>
      <c r="I40" s="11">
        <v>3.0910203644215583E-4</v>
      </c>
      <c r="J40" s="11" t="s">
        <v>19</v>
      </c>
      <c r="K40" s="11" t="s">
        <v>20</v>
      </c>
      <c r="L40" s="11"/>
      <c r="M40" s="11" t="s">
        <v>0</v>
      </c>
      <c r="N40" s="11">
        <v>349</v>
      </c>
      <c r="O40" s="11">
        <v>349</v>
      </c>
      <c r="P40" s="11">
        <v>3.0910203644215583E-4</v>
      </c>
      <c r="Q40" s="11">
        <f t="shared" si="0"/>
        <v>3.0910203644215584E-2</v>
      </c>
    </row>
    <row r="41" spans="1:17" x14ac:dyDescent="0.25">
      <c r="A41" s="11">
        <v>131</v>
      </c>
      <c r="B41" s="11">
        <v>75</v>
      </c>
      <c r="C41" s="11">
        <v>75</v>
      </c>
      <c r="D41" s="11">
        <v>156</v>
      </c>
      <c r="E41" s="11">
        <v>121</v>
      </c>
      <c r="F41" s="11">
        <v>137</v>
      </c>
      <c r="G41" s="11">
        <v>414</v>
      </c>
      <c r="H41" s="11">
        <v>414</v>
      </c>
      <c r="I41" s="11">
        <v>3.6667118363052301E-4</v>
      </c>
      <c r="J41" s="11" t="s">
        <v>19</v>
      </c>
      <c r="K41" s="11" t="s">
        <v>20</v>
      </c>
      <c r="L41" s="11"/>
      <c r="M41" s="11" t="s">
        <v>0</v>
      </c>
      <c r="N41" s="11">
        <v>414</v>
      </c>
      <c r="O41" s="11">
        <v>414</v>
      </c>
      <c r="P41" s="11">
        <v>3.6667118363052301E-4</v>
      </c>
      <c r="Q41" s="11">
        <f t="shared" si="0"/>
        <v>3.6667118363052302E-2</v>
      </c>
    </row>
    <row r="42" spans="1:17" x14ac:dyDescent="0.25">
      <c r="A42" s="11">
        <v>133</v>
      </c>
      <c r="B42" s="11">
        <v>77</v>
      </c>
      <c r="C42" s="11">
        <v>77</v>
      </c>
      <c r="D42" s="11">
        <v>113</v>
      </c>
      <c r="E42" s="11">
        <v>134</v>
      </c>
      <c r="F42" s="11">
        <v>140</v>
      </c>
      <c r="G42" s="11">
        <v>387</v>
      </c>
      <c r="H42" s="11">
        <v>387</v>
      </c>
      <c r="I42" s="11">
        <v>3.4275784556766278E-4</v>
      </c>
      <c r="J42" s="11" t="s">
        <v>19</v>
      </c>
      <c r="K42" s="11" t="s">
        <v>20</v>
      </c>
      <c r="L42" s="11"/>
      <c r="M42" s="11" t="s">
        <v>0</v>
      </c>
      <c r="N42" s="11">
        <v>387</v>
      </c>
      <c r="O42" s="11">
        <v>387</v>
      </c>
      <c r="P42" s="11">
        <v>3.4275784556766278E-4</v>
      </c>
      <c r="Q42" s="11">
        <f t="shared" si="0"/>
        <v>3.4275784556766276E-2</v>
      </c>
    </row>
    <row r="43" spans="1:17" x14ac:dyDescent="0.25">
      <c r="A43" s="11">
        <v>134</v>
      </c>
      <c r="B43" s="11">
        <v>78</v>
      </c>
      <c r="C43" s="11">
        <v>78</v>
      </c>
      <c r="D43" s="11">
        <v>135</v>
      </c>
      <c r="E43" s="11">
        <v>104</v>
      </c>
      <c r="F43" s="11">
        <v>127</v>
      </c>
      <c r="G43" s="11">
        <v>366</v>
      </c>
      <c r="H43" s="11">
        <v>366</v>
      </c>
      <c r="I43" s="11">
        <v>3.2415858262988266E-4</v>
      </c>
      <c r="J43" s="11" t="s">
        <v>19</v>
      </c>
      <c r="K43" s="11" t="s">
        <v>20</v>
      </c>
      <c r="L43" s="11"/>
      <c r="M43" s="11" t="s">
        <v>0</v>
      </c>
      <c r="N43" s="11">
        <v>366</v>
      </c>
      <c r="O43" s="11">
        <v>366</v>
      </c>
      <c r="P43" s="11">
        <v>3.2415858262988266E-4</v>
      </c>
      <c r="Q43" s="11">
        <f t="shared" si="0"/>
        <v>3.2415858262988269E-2</v>
      </c>
    </row>
    <row r="44" spans="1:17" x14ac:dyDescent="0.25">
      <c r="A44" s="11">
        <v>136</v>
      </c>
      <c r="B44" s="11">
        <v>80</v>
      </c>
      <c r="C44" s="11">
        <v>80</v>
      </c>
      <c r="D44" s="11">
        <v>108</v>
      </c>
      <c r="E44" s="11">
        <v>118</v>
      </c>
      <c r="F44" s="11">
        <v>126</v>
      </c>
      <c r="G44" s="11">
        <v>352</v>
      </c>
      <c r="H44" s="11">
        <v>352</v>
      </c>
      <c r="I44" s="11">
        <v>3.1175907400469587E-4</v>
      </c>
      <c r="J44" s="11" t="s">
        <v>19</v>
      </c>
      <c r="K44" s="11" t="s">
        <v>20</v>
      </c>
      <c r="L44" s="11"/>
      <c r="M44" s="11" t="s">
        <v>0</v>
      </c>
      <c r="N44" s="11">
        <v>352</v>
      </c>
      <c r="O44" s="11">
        <v>352</v>
      </c>
      <c r="P44" s="11">
        <v>3.1175907400469587E-4</v>
      </c>
      <c r="Q44" s="11">
        <f t="shared" si="0"/>
        <v>3.1175907400469587E-2</v>
      </c>
    </row>
    <row r="45" spans="1:17" x14ac:dyDescent="0.25">
      <c r="A45" s="11">
        <v>137</v>
      </c>
      <c r="B45" s="11">
        <v>81</v>
      </c>
      <c r="C45" s="11">
        <v>81</v>
      </c>
      <c r="D45" s="11">
        <v>112</v>
      </c>
      <c r="E45" s="11">
        <v>112</v>
      </c>
      <c r="F45" s="11">
        <v>126</v>
      </c>
      <c r="G45" s="11">
        <v>350</v>
      </c>
      <c r="H45" s="11">
        <v>350</v>
      </c>
      <c r="I45" s="11">
        <v>3.099877156296692E-4</v>
      </c>
      <c r="J45" s="11" t="s">
        <v>32</v>
      </c>
      <c r="K45" s="11" t="s">
        <v>20</v>
      </c>
      <c r="L45" s="11"/>
      <c r="M45" s="11" t="s">
        <v>32</v>
      </c>
      <c r="N45" s="11">
        <v>350</v>
      </c>
      <c r="O45" s="11">
        <v>350</v>
      </c>
      <c r="P45" s="11">
        <v>3.099877156296692E-4</v>
      </c>
      <c r="Q45" s="11">
        <f t="shared" si="0"/>
        <v>3.0998771562966921E-2</v>
      </c>
    </row>
    <row r="46" spans="1:17" x14ac:dyDescent="0.25">
      <c r="A46" s="11">
        <v>139</v>
      </c>
      <c r="B46" s="11">
        <v>82</v>
      </c>
      <c r="C46" s="11">
        <v>82</v>
      </c>
      <c r="D46" s="11">
        <v>117</v>
      </c>
      <c r="E46" s="11">
        <v>110</v>
      </c>
      <c r="F46" s="11">
        <v>119</v>
      </c>
      <c r="G46" s="11">
        <v>346</v>
      </c>
      <c r="H46" s="11">
        <v>346</v>
      </c>
      <c r="I46" s="11">
        <v>3.064449988796158E-4</v>
      </c>
      <c r="J46" s="11" t="s">
        <v>19</v>
      </c>
      <c r="K46" s="11" t="s">
        <v>20</v>
      </c>
      <c r="L46" s="11"/>
      <c r="M46" s="11" t="s">
        <v>0</v>
      </c>
      <c r="N46" s="11">
        <v>346</v>
      </c>
      <c r="O46" s="11">
        <v>346</v>
      </c>
      <c r="P46" s="11">
        <v>3.064449988796158E-4</v>
      </c>
      <c r="Q46" s="11">
        <f t="shared" si="0"/>
        <v>3.0644499887961581E-2</v>
      </c>
    </row>
    <row r="47" spans="1:17" x14ac:dyDescent="0.25">
      <c r="A47" s="11">
        <v>140</v>
      </c>
      <c r="B47" s="11">
        <v>83</v>
      </c>
      <c r="C47" s="11">
        <v>83</v>
      </c>
      <c r="D47" s="11">
        <v>125</v>
      </c>
      <c r="E47" s="11">
        <v>116</v>
      </c>
      <c r="F47" s="11">
        <v>104</v>
      </c>
      <c r="G47" s="11">
        <v>345</v>
      </c>
      <c r="H47" s="11">
        <v>345</v>
      </c>
      <c r="I47" s="11">
        <v>3.055593196921025E-4</v>
      </c>
      <c r="J47" s="11" t="s">
        <v>19</v>
      </c>
      <c r="K47" s="11" t="s">
        <v>20</v>
      </c>
      <c r="L47" s="11"/>
      <c r="M47" s="11" t="s">
        <v>0</v>
      </c>
      <c r="N47" s="11">
        <v>345</v>
      </c>
      <c r="O47" s="11">
        <v>345</v>
      </c>
      <c r="P47" s="11">
        <v>3.055593196921025E-4</v>
      </c>
      <c r="Q47" s="11">
        <f t="shared" si="0"/>
        <v>3.0555931969210248E-2</v>
      </c>
    </row>
    <row r="48" spans="1:17" x14ac:dyDescent="0.25">
      <c r="A48" s="11">
        <v>141</v>
      </c>
      <c r="B48" s="11">
        <v>84</v>
      </c>
      <c r="C48" s="11">
        <v>84</v>
      </c>
      <c r="D48" s="11">
        <v>120</v>
      </c>
      <c r="E48" s="11">
        <v>113</v>
      </c>
      <c r="F48" s="11">
        <v>110</v>
      </c>
      <c r="G48" s="11">
        <v>343</v>
      </c>
      <c r="H48" s="11">
        <v>343</v>
      </c>
      <c r="I48" s="11">
        <v>3.0378796131707583E-4</v>
      </c>
      <c r="J48" s="11" t="s">
        <v>19</v>
      </c>
      <c r="K48" s="11" t="s">
        <v>20</v>
      </c>
      <c r="L48" s="11"/>
      <c r="M48" s="11" t="s">
        <v>0</v>
      </c>
      <c r="N48" s="11">
        <v>343</v>
      </c>
      <c r="O48" s="11">
        <v>343</v>
      </c>
      <c r="P48" s="11">
        <v>3.0378796131707583E-4</v>
      </c>
      <c r="Q48" s="11">
        <f t="shared" si="0"/>
        <v>3.0378796131707582E-2</v>
      </c>
    </row>
    <row r="49" spans="1:17" x14ac:dyDescent="0.25">
      <c r="A49" s="11">
        <v>142</v>
      </c>
      <c r="B49" s="11">
        <v>85</v>
      </c>
      <c r="C49" s="11">
        <v>85</v>
      </c>
      <c r="D49" s="11">
        <v>107</v>
      </c>
      <c r="E49" s="11">
        <v>92</v>
      </c>
      <c r="F49" s="11">
        <v>119</v>
      </c>
      <c r="G49" s="11">
        <v>318</v>
      </c>
      <c r="H49" s="11">
        <v>318</v>
      </c>
      <c r="I49" s="11">
        <v>2.8164598162924232E-4</v>
      </c>
      <c r="J49" s="11" t="s">
        <v>19</v>
      </c>
      <c r="K49" s="11" t="s">
        <v>20</v>
      </c>
      <c r="L49" s="11"/>
      <c r="M49" s="11" t="s">
        <v>0</v>
      </c>
      <c r="N49" s="11">
        <v>318</v>
      </c>
      <c r="O49" s="11">
        <v>318</v>
      </c>
      <c r="P49" s="11">
        <v>2.8164598162924232E-4</v>
      </c>
      <c r="Q49" s="11">
        <f t="shared" si="0"/>
        <v>2.8164598162924232E-2</v>
      </c>
    </row>
    <row r="50" spans="1:17" x14ac:dyDescent="0.25">
      <c r="A50" s="11">
        <v>143</v>
      </c>
      <c r="B50" s="11">
        <v>86</v>
      </c>
      <c r="C50" s="11">
        <v>86</v>
      </c>
      <c r="D50" s="11">
        <v>113</v>
      </c>
      <c r="E50" s="11">
        <v>87</v>
      </c>
      <c r="F50" s="11">
        <v>117</v>
      </c>
      <c r="G50" s="11">
        <v>317</v>
      </c>
      <c r="H50" s="11">
        <v>317</v>
      </c>
      <c r="I50" s="11">
        <v>2.8076030244172896E-4</v>
      </c>
      <c r="J50" s="11" t="s">
        <v>22</v>
      </c>
      <c r="K50" s="11" t="s">
        <v>20</v>
      </c>
      <c r="L50" s="11"/>
      <c r="M50" s="11" t="s">
        <v>22</v>
      </c>
      <c r="N50" s="11">
        <v>317</v>
      </c>
      <c r="O50" s="11">
        <v>317</v>
      </c>
      <c r="P50" s="11">
        <v>2.8076030244172896E-4</v>
      </c>
      <c r="Q50" s="11">
        <f t="shared" si="0"/>
        <v>2.8076030244172896E-2</v>
      </c>
    </row>
    <row r="51" spans="1:17" x14ac:dyDescent="0.25">
      <c r="A51" s="11">
        <v>144</v>
      </c>
      <c r="B51" s="11">
        <v>87</v>
      </c>
      <c r="C51" s="11">
        <v>87</v>
      </c>
      <c r="D51" s="11">
        <v>91</v>
      </c>
      <c r="E51" s="11">
        <v>116</v>
      </c>
      <c r="F51" s="11">
        <v>102</v>
      </c>
      <c r="G51" s="11">
        <v>309</v>
      </c>
      <c r="H51" s="11">
        <v>309</v>
      </c>
      <c r="I51" s="11">
        <v>2.7367486894162222E-4</v>
      </c>
      <c r="J51" s="11" t="s">
        <v>19</v>
      </c>
      <c r="K51" s="11" t="s">
        <v>20</v>
      </c>
      <c r="L51" s="11"/>
      <c r="M51" s="11" t="s">
        <v>0</v>
      </c>
      <c r="N51" s="11">
        <v>309</v>
      </c>
      <c r="O51" s="11">
        <v>309</v>
      </c>
      <c r="P51" s="11">
        <v>2.7367486894162222E-4</v>
      </c>
      <c r="Q51" s="11">
        <f t="shared" si="0"/>
        <v>2.7367486894162223E-2</v>
      </c>
    </row>
    <row r="52" spans="1:17" x14ac:dyDescent="0.25">
      <c r="A52" s="11">
        <v>146</v>
      </c>
      <c r="B52" s="11">
        <v>89</v>
      </c>
      <c r="C52" s="11">
        <v>89</v>
      </c>
      <c r="D52" s="11">
        <v>106</v>
      </c>
      <c r="E52" s="11">
        <v>83</v>
      </c>
      <c r="F52" s="11">
        <v>113</v>
      </c>
      <c r="G52" s="11">
        <v>302</v>
      </c>
      <c r="H52" s="11">
        <v>302</v>
      </c>
      <c r="I52" s="11">
        <v>2.6747511462902885E-4</v>
      </c>
      <c r="J52" s="11" t="s">
        <v>19</v>
      </c>
      <c r="K52" s="11" t="s">
        <v>20</v>
      </c>
      <c r="L52" s="11"/>
      <c r="M52" s="11" t="s">
        <v>0</v>
      </c>
      <c r="N52" s="11">
        <v>302</v>
      </c>
      <c r="O52" s="11">
        <v>302</v>
      </c>
      <c r="P52" s="11">
        <v>2.6747511462902885E-4</v>
      </c>
      <c r="Q52" s="11">
        <f t="shared" si="0"/>
        <v>2.6747511462902884E-2</v>
      </c>
    </row>
    <row r="53" spans="1:17" x14ac:dyDescent="0.25">
      <c r="A53" s="11">
        <v>147</v>
      </c>
      <c r="B53" s="11">
        <v>90</v>
      </c>
      <c r="C53" s="11">
        <v>90</v>
      </c>
      <c r="D53" s="11">
        <v>101</v>
      </c>
      <c r="E53" s="11">
        <v>114</v>
      </c>
      <c r="F53" s="11">
        <v>85</v>
      </c>
      <c r="G53" s="11">
        <v>300</v>
      </c>
      <c r="H53" s="11">
        <v>300</v>
      </c>
      <c r="I53" s="11">
        <v>2.6570375625400218E-4</v>
      </c>
      <c r="J53" s="11" t="s">
        <v>23</v>
      </c>
      <c r="K53" s="11" t="s">
        <v>24</v>
      </c>
      <c r="L53" s="11" t="s">
        <v>51</v>
      </c>
      <c r="M53" s="11" t="s">
        <v>23</v>
      </c>
      <c r="N53" s="11">
        <v>300</v>
      </c>
      <c r="O53" s="11">
        <v>300</v>
      </c>
      <c r="P53" s="11">
        <v>2.6570375625400218E-4</v>
      </c>
      <c r="Q53" s="11">
        <f t="shared" si="0"/>
        <v>2.6570375625400218E-2</v>
      </c>
    </row>
    <row r="54" spans="1:17" x14ac:dyDescent="0.25">
      <c r="A54" s="11">
        <v>148</v>
      </c>
      <c r="B54" s="11">
        <v>91</v>
      </c>
      <c r="C54" s="11">
        <v>91</v>
      </c>
      <c r="D54" s="11">
        <v>98</v>
      </c>
      <c r="E54" s="11">
        <v>99</v>
      </c>
      <c r="F54" s="11">
        <v>100</v>
      </c>
      <c r="G54" s="11">
        <v>297</v>
      </c>
      <c r="H54" s="11">
        <v>297</v>
      </c>
      <c r="I54" s="11">
        <v>2.6304671869146215E-4</v>
      </c>
      <c r="J54" s="11" t="s">
        <v>19</v>
      </c>
      <c r="K54" s="11" t="s">
        <v>20</v>
      </c>
      <c r="L54" s="11"/>
      <c r="M54" s="11" t="s">
        <v>0</v>
      </c>
      <c r="N54" s="11">
        <v>297</v>
      </c>
      <c r="O54" s="11">
        <v>297</v>
      </c>
      <c r="P54" s="11">
        <v>2.6304671869146215E-4</v>
      </c>
      <c r="Q54" s="11">
        <f t="shared" si="0"/>
        <v>2.6304671869146215E-2</v>
      </c>
    </row>
    <row r="55" spans="1:17" x14ac:dyDescent="0.25">
      <c r="A55" s="11">
        <v>149</v>
      </c>
      <c r="B55" s="11">
        <v>92</v>
      </c>
      <c r="C55" s="11">
        <v>92</v>
      </c>
      <c r="D55" s="11">
        <v>105</v>
      </c>
      <c r="E55" s="11">
        <v>82</v>
      </c>
      <c r="F55" s="11">
        <v>93</v>
      </c>
      <c r="G55" s="11">
        <v>280</v>
      </c>
      <c r="H55" s="11">
        <v>280</v>
      </c>
      <c r="I55" s="11">
        <v>2.4799017250373538E-4</v>
      </c>
      <c r="J55" s="11" t="s">
        <v>33</v>
      </c>
      <c r="K55" s="11" t="s">
        <v>20</v>
      </c>
      <c r="L55" s="11"/>
      <c r="M55" s="11" t="s">
        <v>33</v>
      </c>
      <c r="N55" s="11">
        <v>280</v>
      </c>
      <c r="O55" s="11">
        <v>280</v>
      </c>
      <c r="P55" s="11">
        <v>2.4799017250373538E-4</v>
      </c>
      <c r="Q55" s="11">
        <f t="shared" si="0"/>
        <v>2.4799017250373537E-2</v>
      </c>
    </row>
    <row r="56" spans="1:17" x14ac:dyDescent="0.25">
      <c r="A56" s="11">
        <v>150</v>
      </c>
      <c r="B56" s="11">
        <v>93</v>
      </c>
      <c r="C56" s="11">
        <v>93</v>
      </c>
      <c r="D56" s="11">
        <v>80</v>
      </c>
      <c r="E56" s="11">
        <v>88</v>
      </c>
      <c r="F56" s="11">
        <v>112</v>
      </c>
      <c r="G56" s="11">
        <v>280</v>
      </c>
      <c r="H56" s="11">
        <v>280</v>
      </c>
      <c r="I56" s="11">
        <v>2.4799017250373538E-4</v>
      </c>
      <c r="J56" s="11" t="s">
        <v>19</v>
      </c>
      <c r="K56" s="11" t="s">
        <v>20</v>
      </c>
      <c r="L56" s="11"/>
      <c r="M56" s="11" t="s">
        <v>0</v>
      </c>
      <c r="N56" s="11">
        <v>280</v>
      </c>
      <c r="O56" s="11">
        <v>280</v>
      </c>
      <c r="P56" s="11">
        <v>2.4799017250373538E-4</v>
      </c>
      <c r="Q56" s="11">
        <f t="shared" si="0"/>
        <v>2.4799017250373537E-2</v>
      </c>
    </row>
    <row r="57" spans="1:17" x14ac:dyDescent="0.25">
      <c r="A57" s="11">
        <v>151</v>
      </c>
      <c r="B57" s="11">
        <v>94</v>
      </c>
      <c r="C57" s="11">
        <v>94</v>
      </c>
      <c r="D57" s="11">
        <v>104</v>
      </c>
      <c r="E57" s="11">
        <v>60</v>
      </c>
      <c r="F57" s="11">
        <v>95</v>
      </c>
      <c r="G57" s="11">
        <v>259</v>
      </c>
      <c r="H57" s="11">
        <v>259</v>
      </c>
      <c r="I57" s="11">
        <v>2.2939090956595521E-4</v>
      </c>
      <c r="J57" s="11" t="s">
        <v>19</v>
      </c>
      <c r="K57" s="11" t="s">
        <v>20</v>
      </c>
      <c r="L57" s="11"/>
      <c r="M57" s="11" t="s">
        <v>0</v>
      </c>
      <c r="N57" s="11">
        <v>259</v>
      </c>
      <c r="O57" s="11">
        <v>259</v>
      </c>
      <c r="P57" s="11">
        <v>2.2939090956595521E-4</v>
      </c>
      <c r="Q57" s="11">
        <f t="shared" si="0"/>
        <v>2.293909095659552E-2</v>
      </c>
    </row>
    <row r="58" spans="1:17" x14ac:dyDescent="0.25">
      <c r="A58" s="11">
        <v>152</v>
      </c>
      <c r="B58" s="11">
        <v>95</v>
      </c>
      <c r="C58" s="11">
        <v>95</v>
      </c>
      <c r="D58" s="11">
        <v>83</v>
      </c>
      <c r="E58" s="11">
        <v>80</v>
      </c>
      <c r="F58" s="11">
        <v>87</v>
      </c>
      <c r="G58" s="11">
        <v>250</v>
      </c>
      <c r="H58" s="11">
        <v>250</v>
      </c>
      <c r="I58" s="11">
        <v>2.2141979687833514E-4</v>
      </c>
      <c r="J58" s="11" t="s">
        <v>19</v>
      </c>
      <c r="K58" s="11" t="s">
        <v>20</v>
      </c>
      <c r="L58" s="11"/>
      <c r="M58" s="11" t="s">
        <v>0</v>
      </c>
      <c r="N58" s="11">
        <v>250</v>
      </c>
      <c r="O58" s="11">
        <v>250</v>
      </c>
      <c r="P58" s="11">
        <v>2.2141979687833514E-4</v>
      </c>
      <c r="Q58" s="11">
        <f t="shared" si="0"/>
        <v>2.2141979687833515E-2</v>
      </c>
    </row>
    <row r="59" spans="1:17" x14ac:dyDescent="0.25">
      <c r="A59" s="11">
        <v>153</v>
      </c>
      <c r="B59" s="11">
        <v>96</v>
      </c>
      <c r="C59" s="11">
        <v>96</v>
      </c>
      <c r="D59" s="11">
        <v>81</v>
      </c>
      <c r="E59" s="11">
        <v>77</v>
      </c>
      <c r="F59" s="11">
        <v>91</v>
      </c>
      <c r="G59" s="11">
        <v>249</v>
      </c>
      <c r="H59" s="11">
        <v>249</v>
      </c>
      <c r="I59" s="11">
        <v>2.2053411769082178E-4</v>
      </c>
      <c r="J59" s="11" t="s">
        <v>19</v>
      </c>
      <c r="K59" s="11" t="s">
        <v>20</v>
      </c>
      <c r="L59" s="11"/>
      <c r="M59" s="11" t="s">
        <v>0</v>
      </c>
      <c r="N59" s="11">
        <v>249</v>
      </c>
      <c r="O59" s="11">
        <v>249</v>
      </c>
      <c r="P59" s="11">
        <v>2.2053411769082178E-4</v>
      </c>
      <c r="Q59" s="11">
        <f t="shared" si="0"/>
        <v>2.2053411769082178E-2</v>
      </c>
    </row>
    <row r="60" spans="1:17" x14ac:dyDescent="0.25">
      <c r="A60" s="11">
        <v>154</v>
      </c>
      <c r="B60" s="11">
        <v>97</v>
      </c>
      <c r="C60" s="11">
        <v>97</v>
      </c>
      <c r="D60" s="11">
        <v>93</v>
      </c>
      <c r="E60" s="11">
        <v>69</v>
      </c>
      <c r="F60" s="11">
        <v>84</v>
      </c>
      <c r="G60" s="11">
        <v>246</v>
      </c>
      <c r="H60" s="11">
        <v>246</v>
      </c>
      <c r="I60" s="11">
        <v>2.1787708012828178E-4</v>
      </c>
      <c r="J60" s="11" t="s">
        <v>22</v>
      </c>
      <c r="K60" s="11" t="s">
        <v>20</v>
      </c>
      <c r="L60" s="11"/>
      <c r="M60" s="11" t="s">
        <v>22</v>
      </c>
      <c r="N60" s="11">
        <v>246</v>
      </c>
      <c r="O60" s="11">
        <v>246</v>
      </c>
      <c r="P60" s="11">
        <v>2.1787708012828178E-4</v>
      </c>
      <c r="Q60" s="11">
        <f t="shared" si="0"/>
        <v>2.1787708012828179E-2</v>
      </c>
    </row>
    <row r="61" spans="1:17" x14ac:dyDescent="0.25">
      <c r="A61" s="11">
        <v>155</v>
      </c>
      <c r="B61" s="11">
        <v>98</v>
      </c>
      <c r="C61" s="11">
        <v>98</v>
      </c>
      <c r="D61" s="11">
        <v>94</v>
      </c>
      <c r="E61" s="11">
        <v>63</v>
      </c>
      <c r="F61" s="11">
        <v>83</v>
      </c>
      <c r="G61" s="11">
        <v>240</v>
      </c>
      <c r="H61" s="11">
        <v>240</v>
      </c>
      <c r="I61" s="11">
        <v>2.1256300500320174E-4</v>
      </c>
      <c r="J61" s="11" t="s">
        <v>19</v>
      </c>
      <c r="K61" s="11" t="s">
        <v>20</v>
      </c>
      <c r="L61" s="11"/>
      <c r="M61" s="11" t="s">
        <v>0</v>
      </c>
      <c r="N61" s="11">
        <v>240</v>
      </c>
      <c r="O61" s="11">
        <v>240</v>
      </c>
      <c r="P61" s="11">
        <v>2.1256300500320174E-4</v>
      </c>
      <c r="Q61" s="11">
        <f t="shared" si="0"/>
        <v>2.1256300500320173E-2</v>
      </c>
    </row>
    <row r="62" spans="1:17" x14ac:dyDescent="0.25">
      <c r="A62" s="11">
        <v>156</v>
      </c>
      <c r="B62" s="11">
        <v>99</v>
      </c>
      <c r="C62" s="11">
        <v>99</v>
      </c>
      <c r="D62" s="11">
        <v>73</v>
      </c>
      <c r="E62" s="11">
        <v>72</v>
      </c>
      <c r="F62" s="11">
        <v>89</v>
      </c>
      <c r="G62" s="11">
        <v>234</v>
      </c>
      <c r="H62" s="11">
        <v>234</v>
      </c>
      <c r="I62" s="11">
        <v>2.0724892987812168E-4</v>
      </c>
      <c r="J62" s="11" t="s">
        <v>19</v>
      </c>
      <c r="K62" s="11" t="s">
        <v>20</v>
      </c>
      <c r="L62" s="11"/>
      <c r="M62" s="11" t="s">
        <v>0</v>
      </c>
      <c r="N62" s="11">
        <v>234</v>
      </c>
      <c r="O62" s="11">
        <v>234</v>
      </c>
      <c r="P62" s="11">
        <v>2.0724892987812168E-4</v>
      </c>
      <c r="Q62" s="11">
        <f t="shared" si="0"/>
        <v>2.0724892987812167E-2</v>
      </c>
    </row>
    <row r="63" spans="1:17" x14ac:dyDescent="0.25">
      <c r="A63" s="11">
        <v>157</v>
      </c>
      <c r="B63" s="11">
        <v>100</v>
      </c>
      <c r="C63" s="11">
        <v>100</v>
      </c>
      <c r="D63" s="11">
        <v>79</v>
      </c>
      <c r="E63" s="11">
        <v>86</v>
      </c>
      <c r="F63" s="11">
        <v>69</v>
      </c>
      <c r="G63" s="11">
        <v>234</v>
      </c>
      <c r="H63" s="11">
        <v>234</v>
      </c>
      <c r="I63" s="11">
        <v>2.0724892987812168E-4</v>
      </c>
      <c r="J63" s="11" t="s">
        <v>19</v>
      </c>
      <c r="K63" s="11" t="s">
        <v>20</v>
      </c>
      <c r="L63" s="11"/>
      <c r="M63" s="11" t="s">
        <v>0</v>
      </c>
      <c r="N63" s="11">
        <v>234</v>
      </c>
      <c r="O63" s="11">
        <v>234</v>
      </c>
      <c r="P63" s="11">
        <v>2.0724892987812168E-4</v>
      </c>
      <c r="Q63" s="11">
        <f t="shared" si="0"/>
        <v>2.0724892987812167E-2</v>
      </c>
    </row>
    <row r="64" spans="1:17" x14ac:dyDescent="0.25">
      <c r="A64" s="11">
        <v>158</v>
      </c>
      <c r="B64" s="11">
        <v>101</v>
      </c>
      <c r="C64" s="11">
        <v>101</v>
      </c>
      <c r="D64" s="11">
        <v>83</v>
      </c>
      <c r="E64" s="11">
        <v>74</v>
      </c>
      <c r="F64" s="11">
        <v>75</v>
      </c>
      <c r="G64" s="11">
        <v>232</v>
      </c>
      <c r="H64" s="11">
        <v>232</v>
      </c>
      <c r="I64" s="11">
        <v>2.0547757150309501E-4</v>
      </c>
      <c r="J64" s="11" t="s">
        <v>19</v>
      </c>
      <c r="K64" s="11" t="s">
        <v>20</v>
      </c>
      <c r="L64" s="11"/>
      <c r="M64" s="11" t="s">
        <v>0</v>
      </c>
      <c r="N64" s="11">
        <v>232</v>
      </c>
      <c r="O64" s="11">
        <v>232</v>
      </c>
      <c r="P64" s="11">
        <v>2.0547757150309501E-4</v>
      </c>
      <c r="Q64" s="11">
        <f t="shared" si="0"/>
        <v>2.0547757150309501E-2</v>
      </c>
    </row>
    <row r="65" spans="1:17" x14ac:dyDescent="0.25">
      <c r="A65" s="11">
        <v>159</v>
      </c>
      <c r="B65" s="11">
        <v>102</v>
      </c>
      <c r="C65" s="11">
        <v>102</v>
      </c>
      <c r="D65" s="11">
        <v>63</v>
      </c>
      <c r="E65" s="11">
        <v>64</v>
      </c>
      <c r="F65" s="11">
        <v>93</v>
      </c>
      <c r="G65" s="11">
        <v>220</v>
      </c>
      <c r="H65" s="11">
        <v>220</v>
      </c>
      <c r="I65" s="11">
        <v>1.9484942125293491E-4</v>
      </c>
      <c r="J65" s="11" t="s">
        <v>19</v>
      </c>
      <c r="K65" s="11" t="s">
        <v>20</v>
      </c>
      <c r="L65" s="11"/>
      <c r="M65" s="11" t="s">
        <v>0</v>
      </c>
      <c r="N65" s="11">
        <v>220</v>
      </c>
      <c r="O65" s="11">
        <v>220</v>
      </c>
      <c r="P65" s="11">
        <v>1.9484942125293491E-4</v>
      </c>
      <c r="Q65" s="11">
        <f t="shared" si="0"/>
        <v>1.9484942125293492E-2</v>
      </c>
    </row>
    <row r="66" spans="1:17" x14ac:dyDescent="0.25">
      <c r="A66" s="11">
        <v>160</v>
      </c>
      <c r="B66" s="11">
        <v>103</v>
      </c>
      <c r="C66" s="11">
        <v>103</v>
      </c>
      <c r="D66" s="11">
        <v>75</v>
      </c>
      <c r="E66" s="11">
        <v>68</v>
      </c>
      <c r="F66" s="11">
        <v>74</v>
      </c>
      <c r="G66" s="11">
        <v>217</v>
      </c>
      <c r="H66" s="11">
        <v>217</v>
      </c>
      <c r="I66" s="11">
        <v>1.9219238369039491E-4</v>
      </c>
      <c r="J66" s="11" t="s">
        <v>19</v>
      </c>
      <c r="K66" s="11" t="s">
        <v>20</v>
      </c>
      <c r="L66" s="11"/>
      <c r="M66" s="11" t="s">
        <v>0</v>
      </c>
      <c r="N66" s="11">
        <v>217</v>
      </c>
      <c r="O66" s="11">
        <v>217</v>
      </c>
      <c r="P66" s="11">
        <v>1.9219238369039491E-4</v>
      </c>
      <c r="Q66" s="11">
        <f t="shared" si="0"/>
        <v>1.921923836903949E-2</v>
      </c>
    </row>
    <row r="67" spans="1:17" x14ac:dyDescent="0.25">
      <c r="A67" s="11">
        <v>161</v>
      </c>
      <c r="B67" s="11">
        <v>104</v>
      </c>
      <c r="C67" s="11">
        <v>104</v>
      </c>
      <c r="D67" s="11">
        <v>62</v>
      </c>
      <c r="E67" s="11">
        <v>66</v>
      </c>
      <c r="F67" s="11">
        <v>88</v>
      </c>
      <c r="G67" s="11">
        <v>216</v>
      </c>
      <c r="H67" s="11">
        <v>216</v>
      </c>
      <c r="I67" s="11">
        <v>1.9130670450288157E-4</v>
      </c>
      <c r="J67" s="11" t="s">
        <v>19</v>
      </c>
      <c r="K67" s="11" t="s">
        <v>20</v>
      </c>
      <c r="L67" s="11" t="s">
        <v>48</v>
      </c>
      <c r="M67" s="11" t="s">
        <v>52</v>
      </c>
      <c r="N67" s="11">
        <v>216</v>
      </c>
      <c r="O67" s="11">
        <v>216</v>
      </c>
      <c r="P67" s="11">
        <v>1.9130670450288157E-4</v>
      </c>
      <c r="Q67" s="11">
        <f t="shared" ref="Q67:Q113" si="1">P67*100</f>
        <v>1.9130670450288156E-2</v>
      </c>
    </row>
    <row r="68" spans="1:17" x14ac:dyDescent="0.25">
      <c r="A68" s="11">
        <v>163</v>
      </c>
      <c r="B68" s="11">
        <v>106</v>
      </c>
      <c r="C68" s="11">
        <v>106</v>
      </c>
      <c r="D68" s="11">
        <v>73</v>
      </c>
      <c r="E68" s="11">
        <v>76</v>
      </c>
      <c r="F68" s="11">
        <v>65</v>
      </c>
      <c r="G68" s="11">
        <v>214</v>
      </c>
      <c r="H68" s="11">
        <v>214</v>
      </c>
      <c r="I68" s="11">
        <v>1.8953534612785487E-4</v>
      </c>
      <c r="J68" s="11" t="s">
        <v>34</v>
      </c>
      <c r="K68" s="11" t="s">
        <v>20</v>
      </c>
      <c r="L68" s="11"/>
      <c r="M68" s="11" t="s">
        <v>34</v>
      </c>
      <c r="N68" s="11">
        <v>214</v>
      </c>
      <c r="O68" s="11">
        <v>214</v>
      </c>
      <c r="P68" s="11">
        <v>1.8953534612785487E-4</v>
      </c>
      <c r="Q68" s="11">
        <f t="shared" si="1"/>
        <v>1.8953534612785487E-2</v>
      </c>
    </row>
    <row r="69" spans="1:17" x14ac:dyDescent="0.25">
      <c r="A69" s="11">
        <v>164</v>
      </c>
      <c r="B69" s="11">
        <v>107</v>
      </c>
      <c r="C69" s="11">
        <v>107</v>
      </c>
      <c r="D69" s="11">
        <v>63</v>
      </c>
      <c r="E69" s="11">
        <v>78</v>
      </c>
      <c r="F69" s="11">
        <v>71</v>
      </c>
      <c r="G69" s="11">
        <v>212</v>
      </c>
      <c r="H69" s="11">
        <v>212</v>
      </c>
      <c r="I69" s="11">
        <v>1.877639877528282E-4</v>
      </c>
      <c r="J69" s="11" t="s">
        <v>19</v>
      </c>
      <c r="K69" s="11" t="s">
        <v>20</v>
      </c>
      <c r="L69" s="11"/>
      <c r="M69" s="11" t="s">
        <v>0</v>
      </c>
      <c r="N69" s="11">
        <v>212</v>
      </c>
      <c r="O69" s="11">
        <v>212</v>
      </c>
      <c r="P69" s="11">
        <v>1.877639877528282E-4</v>
      </c>
      <c r="Q69" s="11">
        <f t="shared" si="1"/>
        <v>1.877639877528282E-2</v>
      </c>
    </row>
    <row r="70" spans="1:17" x14ac:dyDescent="0.25">
      <c r="A70" s="11">
        <v>167</v>
      </c>
      <c r="B70" s="11">
        <v>109</v>
      </c>
      <c r="C70" s="11">
        <v>109</v>
      </c>
      <c r="D70" s="11">
        <v>71</v>
      </c>
      <c r="E70" s="11">
        <v>68</v>
      </c>
      <c r="F70" s="11">
        <v>69</v>
      </c>
      <c r="G70" s="11">
        <v>208</v>
      </c>
      <c r="H70" s="11">
        <v>208</v>
      </c>
      <c r="I70" s="11">
        <v>1.8422127100277484E-4</v>
      </c>
      <c r="J70" s="11" t="s">
        <v>22</v>
      </c>
      <c r="K70" s="11" t="s">
        <v>20</v>
      </c>
      <c r="L70" s="11"/>
      <c r="M70" s="11" t="s">
        <v>22</v>
      </c>
      <c r="N70" s="11">
        <v>208</v>
      </c>
      <c r="O70" s="11">
        <v>208</v>
      </c>
      <c r="P70" s="11">
        <v>1.8422127100277484E-4</v>
      </c>
      <c r="Q70" s="11">
        <f t="shared" si="1"/>
        <v>1.8422127100277484E-2</v>
      </c>
    </row>
    <row r="71" spans="1:17" x14ac:dyDescent="0.25">
      <c r="A71" s="11">
        <v>169</v>
      </c>
      <c r="B71" s="11">
        <v>111</v>
      </c>
      <c r="C71" s="11">
        <v>111</v>
      </c>
      <c r="D71" s="11">
        <v>73</v>
      </c>
      <c r="E71" s="11">
        <v>89</v>
      </c>
      <c r="F71" s="11">
        <v>41</v>
      </c>
      <c r="G71" s="11">
        <v>203</v>
      </c>
      <c r="H71" s="11">
        <v>203</v>
      </c>
      <c r="I71" s="11">
        <v>1.7979287506520814E-4</v>
      </c>
      <c r="J71" s="11" t="s">
        <v>33</v>
      </c>
      <c r="K71" s="11" t="s">
        <v>20</v>
      </c>
      <c r="L71" s="11"/>
      <c r="M71" s="11" t="s">
        <v>33</v>
      </c>
      <c r="N71" s="11">
        <v>203</v>
      </c>
      <c r="O71" s="11">
        <v>203</v>
      </c>
      <c r="P71" s="11">
        <v>1.7979287506520814E-4</v>
      </c>
      <c r="Q71" s="11">
        <f t="shared" si="1"/>
        <v>1.7979287506520815E-2</v>
      </c>
    </row>
    <row r="72" spans="1:17" x14ac:dyDescent="0.25">
      <c r="A72" s="11">
        <v>170</v>
      </c>
      <c r="B72" s="11">
        <v>112</v>
      </c>
      <c r="C72" s="11">
        <v>112</v>
      </c>
      <c r="D72" s="11">
        <v>55</v>
      </c>
      <c r="E72" s="11">
        <v>65</v>
      </c>
      <c r="F72" s="11">
        <v>82</v>
      </c>
      <c r="G72" s="11">
        <v>202</v>
      </c>
      <c r="H72" s="11">
        <v>202</v>
      </c>
      <c r="I72" s="11">
        <v>1.789071958776948E-4</v>
      </c>
      <c r="J72" s="11" t="s">
        <v>19</v>
      </c>
      <c r="K72" s="11" t="s">
        <v>20</v>
      </c>
      <c r="L72" s="11"/>
      <c r="M72" s="11" t="s">
        <v>0</v>
      </c>
      <c r="N72" s="11">
        <v>202</v>
      </c>
      <c r="O72" s="11">
        <v>202</v>
      </c>
      <c r="P72" s="11">
        <v>1.789071958776948E-4</v>
      </c>
      <c r="Q72" s="11">
        <f t="shared" si="1"/>
        <v>1.7890719587769482E-2</v>
      </c>
    </row>
    <row r="73" spans="1:17" x14ac:dyDescent="0.25">
      <c r="A73" s="11">
        <v>172</v>
      </c>
      <c r="B73" s="11">
        <v>114</v>
      </c>
      <c r="C73" s="11">
        <v>114</v>
      </c>
      <c r="D73" s="11">
        <v>79</v>
      </c>
      <c r="E73" s="11">
        <v>51</v>
      </c>
      <c r="F73" s="11">
        <v>68</v>
      </c>
      <c r="G73" s="11">
        <v>198</v>
      </c>
      <c r="H73" s="11">
        <v>198</v>
      </c>
      <c r="I73" s="11">
        <v>1.7536447912764143E-4</v>
      </c>
      <c r="J73" s="11" t="s">
        <v>19</v>
      </c>
      <c r="K73" s="11" t="s">
        <v>20</v>
      </c>
      <c r="L73" s="11"/>
      <c r="M73" s="11" t="s">
        <v>0</v>
      </c>
      <c r="N73" s="11">
        <v>198</v>
      </c>
      <c r="O73" s="11">
        <v>198</v>
      </c>
      <c r="P73" s="11">
        <v>1.7536447912764143E-4</v>
      </c>
      <c r="Q73" s="11">
        <f t="shared" si="1"/>
        <v>1.7536447912764142E-2</v>
      </c>
    </row>
    <row r="74" spans="1:17" x14ac:dyDescent="0.25">
      <c r="A74" s="11">
        <v>173</v>
      </c>
      <c r="B74" s="11">
        <v>115</v>
      </c>
      <c r="C74" s="11">
        <v>115</v>
      </c>
      <c r="D74" s="11">
        <v>59</v>
      </c>
      <c r="E74" s="11">
        <v>69</v>
      </c>
      <c r="F74" s="11">
        <v>70</v>
      </c>
      <c r="G74" s="11">
        <v>198</v>
      </c>
      <c r="H74" s="11">
        <v>198</v>
      </c>
      <c r="I74" s="11">
        <v>1.7536447912764143E-4</v>
      </c>
      <c r="J74" s="11" t="s">
        <v>19</v>
      </c>
      <c r="K74" s="11" t="s">
        <v>20</v>
      </c>
      <c r="L74" s="11"/>
      <c r="M74" s="11" t="s">
        <v>0</v>
      </c>
      <c r="N74" s="11">
        <v>198</v>
      </c>
      <c r="O74" s="11">
        <v>198</v>
      </c>
      <c r="P74" s="11">
        <v>1.7536447912764143E-4</v>
      </c>
      <c r="Q74" s="11">
        <f t="shared" si="1"/>
        <v>1.7536447912764142E-2</v>
      </c>
    </row>
    <row r="75" spans="1:17" x14ac:dyDescent="0.25">
      <c r="A75" s="11">
        <v>174</v>
      </c>
      <c r="B75" s="11">
        <v>116</v>
      </c>
      <c r="C75" s="11">
        <v>116</v>
      </c>
      <c r="D75" s="11">
        <v>76</v>
      </c>
      <c r="E75" s="11">
        <v>60</v>
      </c>
      <c r="F75" s="11">
        <v>60</v>
      </c>
      <c r="G75" s="11">
        <v>196</v>
      </c>
      <c r="H75" s="11">
        <v>196</v>
      </c>
      <c r="I75" s="11">
        <v>1.7359312075261474E-4</v>
      </c>
      <c r="J75" s="11" t="s">
        <v>28</v>
      </c>
      <c r="K75" s="11" t="s">
        <v>20</v>
      </c>
      <c r="L75" s="11"/>
      <c r="M75" s="11" t="s">
        <v>28</v>
      </c>
      <c r="N75" s="11">
        <v>196</v>
      </c>
      <c r="O75" s="11">
        <v>196</v>
      </c>
      <c r="P75" s="11">
        <v>1.7359312075261474E-4</v>
      </c>
      <c r="Q75" s="11">
        <f t="shared" si="1"/>
        <v>1.7359312075261472E-2</v>
      </c>
    </row>
    <row r="76" spans="1:17" x14ac:dyDescent="0.25">
      <c r="A76" s="11">
        <v>175</v>
      </c>
      <c r="B76" s="11">
        <v>117</v>
      </c>
      <c r="C76" s="11">
        <v>117</v>
      </c>
      <c r="D76" s="11">
        <v>63</v>
      </c>
      <c r="E76" s="11">
        <v>72</v>
      </c>
      <c r="F76" s="11">
        <v>59</v>
      </c>
      <c r="G76" s="11">
        <v>194</v>
      </c>
      <c r="H76" s="11">
        <v>194</v>
      </c>
      <c r="I76" s="11">
        <v>1.7182176237758807E-4</v>
      </c>
      <c r="J76" s="11" t="s">
        <v>22</v>
      </c>
      <c r="K76" s="11" t="s">
        <v>20</v>
      </c>
      <c r="L76" s="11"/>
      <c r="M76" s="11" t="s">
        <v>22</v>
      </c>
      <c r="N76" s="11">
        <v>194</v>
      </c>
      <c r="O76" s="11">
        <v>194</v>
      </c>
      <c r="P76" s="11">
        <v>1.7182176237758807E-4</v>
      </c>
      <c r="Q76" s="11">
        <f t="shared" si="1"/>
        <v>1.7182176237758806E-2</v>
      </c>
    </row>
    <row r="77" spans="1:17" x14ac:dyDescent="0.25">
      <c r="A77" s="11">
        <v>176</v>
      </c>
      <c r="B77" s="11">
        <v>118</v>
      </c>
      <c r="C77" s="11">
        <v>118</v>
      </c>
      <c r="D77" s="11">
        <v>69</v>
      </c>
      <c r="E77" s="11">
        <v>55</v>
      </c>
      <c r="F77" s="11">
        <v>70</v>
      </c>
      <c r="G77" s="11">
        <v>194</v>
      </c>
      <c r="H77" s="11">
        <v>194</v>
      </c>
      <c r="I77" s="11">
        <v>1.7182176237758807E-4</v>
      </c>
      <c r="J77" s="11" t="s">
        <v>22</v>
      </c>
      <c r="K77" s="11" t="s">
        <v>20</v>
      </c>
      <c r="L77" s="11"/>
      <c r="M77" s="11" t="s">
        <v>22</v>
      </c>
      <c r="N77" s="11">
        <v>194</v>
      </c>
      <c r="O77" s="11">
        <v>194</v>
      </c>
      <c r="P77" s="11">
        <v>1.7182176237758807E-4</v>
      </c>
      <c r="Q77" s="11">
        <f t="shared" si="1"/>
        <v>1.7182176237758806E-2</v>
      </c>
    </row>
    <row r="78" spans="1:17" x14ac:dyDescent="0.25">
      <c r="A78" s="11">
        <v>178</v>
      </c>
      <c r="B78" s="11">
        <v>120</v>
      </c>
      <c r="C78" s="11">
        <v>120</v>
      </c>
      <c r="D78" s="11">
        <v>69</v>
      </c>
      <c r="E78" s="11">
        <v>54</v>
      </c>
      <c r="F78" s="11">
        <v>62</v>
      </c>
      <c r="G78" s="11">
        <v>185</v>
      </c>
      <c r="H78" s="11">
        <v>185</v>
      </c>
      <c r="I78" s="11">
        <v>1.63850649689968E-4</v>
      </c>
      <c r="J78" s="11" t="s">
        <v>19</v>
      </c>
      <c r="K78" s="11" t="s">
        <v>20</v>
      </c>
      <c r="L78" s="11"/>
      <c r="M78" s="11" t="s">
        <v>0</v>
      </c>
      <c r="N78" s="11">
        <v>185</v>
      </c>
      <c r="O78" s="11">
        <v>185</v>
      </c>
      <c r="P78" s="11">
        <v>1.63850649689968E-4</v>
      </c>
      <c r="Q78" s="11">
        <f t="shared" si="1"/>
        <v>1.6385064968996801E-2</v>
      </c>
    </row>
    <row r="79" spans="1:17" x14ac:dyDescent="0.25">
      <c r="A79" s="11">
        <v>180</v>
      </c>
      <c r="B79" s="11">
        <v>122</v>
      </c>
      <c r="C79" s="11">
        <v>122</v>
      </c>
      <c r="D79" s="11">
        <v>70</v>
      </c>
      <c r="E79" s="11">
        <v>47</v>
      </c>
      <c r="F79" s="11">
        <v>67</v>
      </c>
      <c r="G79" s="11">
        <v>184</v>
      </c>
      <c r="H79" s="11">
        <v>184</v>
      </c>
      <c r="I79" s="11">
        <v>1.6296497050245467E-4</v>
      </c>
      <c r="J79" s="11" t="s">
        <v>19</v>
      </c>
      <c r="K79" s="11" t="s">
        <v>20</v>
      </c>
      <c r="L79" s="11"/>
      <c r="M79" s="11" t="s">
        <v>0</v>
      </c>
      <c r="N79" s="11">
        <v>184</v>
      </c>
      <c r="O79" s="11">
        <v>184</v>
      </c>
      <c r="P79" s="11">
        <v>1.6296497050245467E-4</v>
      </c>
      <c r="Q79" s="11">
        <f t="shared" si="1"/>
        <v>1.6296497050245468E-2</v>
      </c>
    </row>
    <row r="80" spans="1:17" x14ac:dyDescent="0.25">
      <c r="A80" s="11">
        <v>182</v>
      </c>
      <c r="B80" s="11">
        <v>124</v>
      </c>
      <c r="C80" s="11">
        <v>124</v>
      </c>
      <c r="D80" s="11">
        <v>48</v>
      </c>
      <c r="E80" s="11">
        <v>59</v>
      </c>
      <c r="F80" s="11">
        <v>75</v>
      </c>
      <c r="G80" s="11">
        <v>182</v>
      </c>
      <c r="H80" s="11">
        <v>182</v>
      </c>
      <c r="I80" s="11">
        <v>1.6119361212742797E-4</v>
      </c>
      <c r="J80" s="11" t="s">
        <v>19</v>
      </c>
      <c r="K80" s="11" t="s">
        <v>20</v>
      </c>
      <c r="L80" s="11"/>
      <c r="M80" s="11" t="s">
        <v>0</v>
      </c>
      <c r="N80" s="11">
        <v>182</v>
      </c>
      <c r="O80" s="11">
        <v>182</v>
      </c>
      <c r="P80" s="11">
        <v>1.6119361212742797E-4</v>
      </c>
      <c r="Q80" s="11">
        <f t="shared" si="1"/>
        <v>1.6119361212742798E-2</v>
      </c>
    </row>
    <row r="81" spans="1:17" x14ac:dyDescent="0.25">
      <c r="A81" s="11">
        <v>183</v>
      </c>
      <c r="B81" s="11">
        <v>125</v>
      </c>
      <c r="C81" s="11">
        <v>125</v>
      </c>
      <c r="D81" s="11">
        <v>88</v>
      </c>
      <c r="E81" s="11">
        <v>39</v>
      </c>
      <c r="F81" s="11">
        <v>53</v>
      </c>
      <c r="G81" s="11">
        <v>180</v>
      </c>
      <c r="H81" s="11">
        <v>180</v>
      </c>
      <c r="I81" s="11">
        <v>1.594222537524013E-4</v>
      </c>
      <c r="J81" s="11" t="s">
        <v>19</v>
      </c>
      <c r="K81" s="11" t="s">
        <v>20</v>
      </c>
      <c r="L81" s="11"/>
      <c r="M81" s="11" t="s">
        <v>0</v>
      </c>
      <c r="N81" s="11">
        <v>180</v>
      </c>
      <c r="O81" s="11">
        <v>180</v>
      </c>
      <c r="P81" s="11">
        <v>1.594222537524013E-4</v>
      </c>
      <c r="Q81" s="11">
        <f t="shared" si="1"/>
        <v>1.5942225375240131E-2</v>
      </c>
    </row>
    <row r="82" spans="1:17" x14ac:dyDescent="0.25">
      <c r="A82" s="11">
        <v>184</v>
      </c>
      <c r="B82" s="11">
        <v>126</v>
      </c>
      <c r="C82" s="11">
        <v>126</v>
      </c>
      <c r="D82" s="11">
        <v>60</v>
      </c>
      <c r="E82" s="11">
        <v>57</v>
      </c>
      <c r="F82" s="11">
        <v>59</v>
      </c>
      <c r="G82" s="11">
        <v>176</v>
      </c>
      <c r="H82" s="11">
        <v>176</v>
      </c>
      <c r="I82" s="11">
        <v>1.5587953700234793E-4</v>
      </c>
      <c r="J82" s="11" t="s">
        <v>19</v>
      </c>
      <c r="K82" s="11" t="s">
        <v>20</v>
      </c>
      <c r="L82" s="11"/>
      <c r="M82" s="11" t="s">
        <v>0</v>
      </c>
      <c r="N82" s="11">
        <v>176</v>
      </c>
      <c r="O82" s="11">
        <v>176</v>
      </c>
      <c r="P82" s="11">
        <v>1.5587953700234793E-4</v>
      </c>
      <c r="Q82" s="11">
        <f t="shared" si="1"/>
        <v>1.5587953700234794E-2</v>
      </c>
    </row>
    <row r="83" spans="1:17" x14ac:dyDescent="0.25">
      <c r="A83" s="11">
        <v>185</v>
      </c>
      <c r="B83" s="11">
        <v>127</v>
      </c>
      <c r="C83" s="11">
        <v>127</v>
      </c>
      <c r="D83" s="11">
        <v>56</v>
      </c>
      <c r="E83" s="11">
        <v>52</v>
      </c>
      <c r="F83" s="11">
        <v>66</v>
      </c>
      <c r="G83" s="11">
        <v>174</v>
      </c>
      <c r="H83" s="11">
        <v>174</v>
      </c>
      <c r="I83" s="11">
        <v>1.5410817862732126E-4</v>
      </c>
      <c r="J83" s="11" t="s">
        <v>19</v>
      </c>
      <c r="K83" s="11" t="s">
        <v>20</v>
      </c>
      <c r="L83" s="11"/>
      <c r="M83" s="11" t="s">
        <v>0</v>
      </c>
      <c r="N83" s="11">
        <v>174</v>
      </c>
      <c r="O83" s="11">
        <v>174</v>
      </c>
      <c r="P83" s="11">
        <v>1.5410817862732126E-4</v>
      </c>
      <c r="Q83" s="11">
        <f t="shared" si="1"/>
        <v>1.5410817862732126E-2</v>
      </c>
    </row>
    <row r="84" spans="1:17" x14ac:dyDescent="0.25">
      <c r="A84" s="11">
        <v>189</v>
      </c>
      <c r="B84" s="11">
        <v>131</v>
      </c>
      <c r="C84" s="11">
        <v>131</v>
      </c>
      <c r="D84" s="11">
        <v>48</v>
      </c>
      <c r="E84" s="11">
        <v>58</v>
      </c>
      <c r="F84" s="11">
        <v>57</v>
      </c>
      <c r="G84" s="11">
        <v>163</v>
      </c>
      <c r="H84" s="11">
        <v>163</v>
      </c>
      <c r="I84" s="11">
        <v>1.443657075646745E-4</v>
      </c>
      <c r="J84" s="11" t="s">
        <v>19</v>
      </c>
      <c r="K84" s="11" t="s">
        <v>20</v>
      </c>
      <c r="L84" s="11" t="s">
        <v>53</v>
      </c>
      <c r="M84" s="11" t="s">
        <v>23</v>
      </c>
      <c r="N84" s="11">
        <v>163</v>
      </c>
      <c r="O84" s="11">
        <v>163</v>
      </c>
      <c r="P84" s="11">
        <v>1.443657075646745E-4</v>
      </c>
      <c r="Q84" s="11">
        <f t="shared" si="1"/>
        <v>1.443657075646745E-2</v>
      </c>
    </row>
    <row r="85" spans="1:17" x14ac:dyDescent="0.25">
      <c r="A85" s="11">
        <v>191</v>
      </c>
      <c r="B85" s="11">
        <v>133</v>
      </c>
      <c r="C85" s="11">
        <v>133</v>
      </c>
      <c r="D85" s="11">
        <v>63</v>
      </c>
      <c r="E85" s="11">
        <v>51</v>
      </c>
      <c r="F85" s="11">
        <v>48</v>
      </c>
      <c r="G85" s="11">
        <v>162</v>
      </c>
      <c r="H85" s="11">
        <v>162</v>
      </c>
      <c r="I85" s="11">
        <v>1.4348002837716116E-4</v>
      </c>
      <c r="J85" s="11" t="s">
        <v>19</v>
      </c>
      <c r="K85" s="11" t="s">
        <v>20</v>
      </c>
      <c r="L85" s="11"/>
      <c r="M85" s="11" t="s">
        <v>0</v>
      </c>
      <c r="N85" s="11">
        <v>162</v>
      </c>
      <c r="O85" s="11">
        <v>162</v>
      </c>
      <c r="P85" s="11">
        <v>1.4348002837716116E-4</v>
      </c>
      <c r="Q85" s="11">
        <f t="shared" si="1"/>
        <v>1.4348002837716117E-2</v>
      </c>
    </row>
    <row r="86" spans="1:17" x14ac:dyDescent="0.25">
      <c r="A86" s="11">
        <v>192</v>
      </c>
      <c r="B86" s="11">
        <v>134</v>
      </c>
      <c r="C86" s="11">
        <v>134</v>
      </c>
      <c r="D86" s="11">
        <v>40</v>
      </c>
      <c r="E86" s="11">
        <v>60</v>
      </c>
      <c r="F86" s="11">
        <v>61</v>
      </c>
      <c r="G86" s="11">
        <v>161</v>
      </c>
      <c r="H86" s="11">
        <v>161</v>
      </c>
      <c r="I86" s="11">
        <v>1.4259434918964783E-4</v>
      </c>
      <c r="J86" s="11" t="s">
        <v>19</v>
      </c>
      <c r="K86" s="11" t="s">
        <v>20</v>
      </c>
      <c r="L86" s="11"/>
      <c r="M86" s="11" t="s">
        <v>0</v>
      </c>
      <c r="N86" s="11">
        <v>161</v>
      </c>
      <c r="O86" s="11">
        <v>161</v>
      </c>
      <c r="P86" s="11">
        <v>1.4259434918964783E-4</v>
      </c>
      <c r="Q86" s="11">
        <f t="shared" si="1"/>
        <v>1.4259434918964782E-2</v>
      </c>
    </row>
    <row r="87" spans="1:17" x14ac:dyDescent="0.25">
      <c r="A87" s="11">
        <v>193</v>
      </c>
      <c r="B87" s="11">
        <v>135</v>
      </c>
      <c r="C87" s="11">
        <v>135</v>
      </c>
      <c r="D87" s="11">
        <v>71</v>
      </c>
      <c r="E87" s="11">
        <v>46</v>
      </c>
      <c r="F87" s="11">
        <v>43</v>
      </c>
      <c r="G87" s="11">
        <v>160</v>
      </c>
      <c r="H87" s="11">
        <v>160</v>
      </c>
      <c r="I87" s="11">
        <v>1.4170867000213449E-4</v>
      </c>
      <c r="J87" s="11" t="s">
        <v>19</v>
      </c>
      <c r="K87" s="11" t="s">
        <v>20</v>
      </c>
      <c r="L87" s="11" t="s">
        <v>49</v>
      </c>
      <c r="M87" s="11" t="s">
        <v>52</v>
      </c>
      <c r="N87" s="11">
        <v>160</v>
      </c>
      <c r="O87" s="11">
        <v>160</v>
      </c>
      <c r="P87" s="11">
        <v>1.4170867000213449E-4</v>
      </c>
      <c r="Q87" s="11">
        <f t="shared" si="1"/>
        <v>1.4170867000213449E-2</v>
      </c>
    </row>
    <row r="88" spans="1:17" x14ac:dyDescent="0.25">
      <c r="A88" s="11">
        <v>194</v>
      </c>
      <c r="B88" s="11">
        <v>136</v>
      </c>
      <c r="C88" s="11">
        <v>136</v>
      </c>
      <c r="D88" s="11">
        <v>55</v>
      </c>
      <c r="E88" s="11">
        <v>45</v>
      </c>
      <c r="F88" s="11">
        <v>59</v>
      </c>
      <c r="G88" s="11">
        <v>159</v>
      </c>
      <c r="H88" s="11">
        <v>159</v>
      </c>
      <c r="I88" s="11">
        <v>1.4082299081462116E-4</v>
      </c>
      <c r="J88" s="11" t="s">
        <v>22</v>
      </c>
      <c r="K88" s="11" t="s">
        <v>20</v>
      </c>
      <c r="L88" s="11"/>
      <c r="M88" s="11" t="s">
        <v>22</v>
      </c>
      <c r="N88" s="11">
        <v>159</v>
      </c>
      <c r="O88" s="11">
        <v>159</v>
      </c>
      <c r="P88" s="11">
        <v>1.4082299081462116E-4</v>
      </c>
      <c r="Q88" s="11">
        <f t="shared" si="1"/>
        <v>1.4082299081462116E-2</v>
      </c>
    </row>
    <row r="89" spans="1:17" x14ac:dyDescent="0.25">
      <c r="A89" s="11">
        <v>195</v>
      </c>
      <c r="B89" s="11">
        <v>137</v>
      </c>
      <c r="C89" s="11">
        <v>137</v>
      </c>
      <c r="D89" s="11">
        <v>61</v>
      </c>
      <c r="E89" s="11">
        <v>52</v>
      </c>
      <c r="F89" s="11">
        <v>44</v>
      </c>
      <c r="G89" s="11">
        <v>157</v>
      </c>
      <c r="H89" s="11">
        <v>157</v>
      </c>
      <c r="I89" s="11">
        <v>1.3905163243959446E-4</v>
      </c>
      <c r="J89" s="11" t="s">
        <v>35</v>
      </c>
      <c r="K89" s="11" t="s">
        <v>20</v>
      </c>
      <c r="L89" s="11"/>
      <c r="M89" s="11" t="s">
        <v>35</v>
      </c>
      <c r="N89" s="11">
        <v>157</v>
      </c>
      <c r="O89" s="11">
        <v>157</v>
      </c>
      <c r="P89" s="11">
        <v>1.3905163243959446E-4</v>
      </c>
      <c r="Q89" s="11">
        <f t="shared" si="1"/>
        <v>1.3905163243959446E-2</v>
      </c>
    </row>
    <row r="90" spans="1:17" x14ac:dyDescent="0.25">
      <c r="A90" s="11">
        <v>197</v>
      </c>
      <c r="B90" s="11">
        <v>139</v>
      </c>
      <c r="C90" s="11">
        <v>139</v>
      </c>
      <c r="D90" s="11">
        <v>41</v>
      </c>
      <c r="E90" s="11">
        <v>50</v>
      </c>
      <c r="F90" s="11">
        <v>56</v>
      </c>
      <c r="G90" s="11">
        <v>147</v>
      </c>
      <c r="H90" s="11">
        <v>147</v>
      </c>
      <c r="I90" s="11">
        <v>1.3019484056446106E-4</v>
      </c>
      <c r="J90" s="11" t="s">
        <v>19</v>
      </c>
      <c r="K90" s="11" t="s">
        <v>20</v>
      </c>
      <c r="L90" s="11"/>
      <c r="M90" s="11" t="s">
        <v>0</v>
      </c>
      <c r="N90" s="11">
        <v>147</v>
      </c>
      <c r="O90" s="11">
        <v>147</v>
      </c>
      <c r="P90" s="11">
        <v>1.3019484056446106E-4</v>
      </c>
      <c r="Q90" s="11">
        <f t="shared" si="1"/>
        <v>1.3019484056446106E-2</v>
      </c>
    </row>
    <row r="91" spans="1:17" x14ac:dyDescent="0.25">
      <c r="A91" s="11">
        <v>198</v>
      </c>
      <c r="B91" s="11">
        <v>140</v>
      </c>
      <c r="C91" s="11">
        <v>140</v>
      </c>
      <c r="D91" s="11">
        <v>41</v>
      </c>
      <c r="E91" s="11">
        <v>46</v>
      </c>
      <c r="F91" s="11">
        <v>56</v>
      </c>
      <c r="G91" s="11">
        <v>143</v>
      </c>
      <c r="H91" s="11">
        <v>143</v>
      </c>
      <c r="I91" s="11">
        <v>1.2665212381440769E-4</v>
      </c>
      <c r="J91" s="11" t="s">
        <v>19</v>
      </c>
      <c r="K91" s="11" t="s">
        <v>20</v>
      </c>
      <c r="L91" s="11"/>
      <c r="M91" s="11" t="s">
        <v>0</v>
      </c>
      <c r="N91" s="11">
        <v>143</v>
      </c>
      <c r="O91" s="11">
        <v>143</v>
      </c>
      <c r="P91" s="11">
        <v>1.2665212381440769E-4</v>
      </c>
      <c r="Q91" s="11">
        <f t="shared" si="1"/>
        <v>1.266521238144077E-2</v>
      </c>
    </row>
    <row r="92" spans="1:17" x14ac:dyDescent="0.25">
      <c r="A92" s="11">
        <v>199</v>
      </c>
      <c r="B92" s="11">
        <v>141</v>
      </c>
      <c r="C92" s="11">
        <v>141</v>
      </c>
      <c r="D92" s="11">
        <v>0</v>
      </c>
      <c r="E92" s="11">
        <v>140</v>
      </c>
      <c r="F92" s="11">
        <v>0</v>
      </c>
      <c r="G92" s="11">
        <v>140</v>
      </c>
      <c r="H92" s="11">
        <v>140</v>
      </c>
      <c r="I92" s="11">
        <v>1.2399508625186769E-4</v>
      </c>
      <c r="J92" s="11" t="s">
        <v>19</v>
      </c>
      <c r="K92" s="11" t="s">
        <v>20</v>
      </c>
      <c r="L92" s="11"/>
      <c r="M92" s="11" t="s">
        <v>0</v>
      </c>
      <c r="N92" s="11">
        <v>140</v>
      </c>
      <c r="O92" s="11">
        <v>140</v>
      </c>
      <c r="P92" s="11">
        <v>1.2399508625186769E-4</v>
      </c>
      <c r="Q92" s="11">
        <f t="shared" si="1"/>
        <v>1.2399508625186769E-2</v>
      </c>
    </row>
    <row r="93" spans="1:17" x14ac:dyDescent="0.25">
      <c r="A93" s="11">
        <v>200</v>
      </c>
      <c r="B93" s="11">
        <v>142</v>
      </c>
      <c r="C93" s="11">
        <v>142</v>
      </c>
      <c r="D93" s="11">
        <v>55</v>
      </c>
      <c r="E93" s="11">
        <v>38</v>
      </c>
      <c r="F93" s="11">
        <v>46</v>
      </c>
      <c r="G93" s="11">
        <v>139</v>
      </c>
      <c r="H93" s="11">
        <v>139</v>
      </c>
      <c r="I93" s="11">
        <v>1.2310940706435433E-4</v>
      </c>
      <c r="J93" s="11" t="s">
        <v>19</v>
      </c>
      <c r="K93" s="11" t="s">
        <v>20</v>
      </c>
      <c r="L93" s="11"/>
      <c r="M93" s="11" t="s">
        <v>0</v>
      </c>
      <c r="N93" s="11">
        <v>139</v>
      </c>
      <c r="O93" s="11">
        <v>139</v>
      </c>
      <c r="P93" s="11">
        <v>1.2310940706435433E-4</v>
      </c>
      <c r="Q93" s="11">
        <f t="shared" si="1"/>
        <v>1.2310940706435432E-2</v>
      </c>
    </row>
    <row r="94" spans="1:17" x14ac:dyDescent="0.25">
      <c r="A94" s="11">
        <v>201</v>
      </c>
      <c r="B94" s="11">
        <v>143</v>
      </c>
      <c r="C94" s="11">
        <v>143</v>
      </c>
      <c r="D94" s="11">
        <v>52</v>
      </c>
      <c r="E94" s="11">
        <v>42</v>
      </c>
      <c r="F94" s="11">
        <v>44</v>
      </c>
      <c r="G94" s="11">
        <v>138</v>
      </c>
      <c r="H94" s="11">
        <v>138</v>
      </c>
      <c r="I94" s="11">
        <v>1.2222372787684099E-4</v>
      </c>
      <c r="J94" s="11" t="s">
        <v>19</v>
      </c>
      <c r="K94" s="11" t="s">
        <v>20</v>
      </c>
      <c r="L94" s="11"/>
      <c r="M94" s="11" t="s">
        <v>0</v>
      </c>
      <c r="N94" s="11">
        <v>138</v>
      </c>
      <c r="O94" s="11">
        <v>138</v>
      </c>
      <c r="P94" s="11">
        <v>1.2222372787684099E-4</v>
      </c>
      <c r="Q94" s="11">
        <f t="shared" si="1"/>
        <v>1.2222372787684099E-2</v>
      </c>
    </row>
    <row r="95" spans="1:17" x14ac:dyDescent="0.25">
      <c r="A95" s="11">
        <v>202</v>
      </c>
      <c r="B95" s="11">
        <v>144</v>
      </c>
      <c r="C95" s="11">
        <v>144</v>
      </c>
      <c r="D95" s="11">
        <v>48</v>
      </c>
      <c r="E95" s="11">
        <v>42</v>
      </c>
      <c r="F95" s="11">
        <v>44</v>
      </c>
      <c r="G95" s="11">
        <v>134</v>
      </c>
      <c r="H95" s="11">
        <v>134</v>
      </c>
      <c r="I95" s="11">
        <v>1.1868101112678763E-4</v>
      </c>
      <c r="J95" s="11" t="s">
        <v>19</v>
      </c>
      <c r="K95" s="11" t="s">
        <v>20</v>
      </c>
      <c r="L95" s="11"/>
      <c r="M95" s="11" t="s">
        <v>0</v>
      </c>
      <c r="N95" s="11">
        <v>134</v>
      </c>
      <c r="O95" s="11">
        <v>134</v>
      </c>
      <c r="P95" s="11">
        <v>1.1868101112678763E-4</v>
      </c>
      <c r="Q95" s="11">
        <f t="shared" si="1"/>
        <v>1.1868101112678763E-2</v>
      </c>
    </row>
    <row r="96" spans="1:17" x14ac:dyDescent="0.25">
      <c r="A96" s="11">
        <v>203</v>
      </c>
      <c r="B96" s="11">
        <v>145</v>
      </c>
      <c r="C96" s="11">
        <v>145</v>
      </c>
      <c r="D96" s="11">
        <v>46</v>
      </c>
      <c r="E96" s="11">
        <v>35</v>
      </c>
      <c r="F96" s="11">
        <v>53</v>
      </c>
      <c r="G96" s="11">
        <v>134</v>
      </c>
      <c r="H96" s="11">
        <v>134</v>
      </c>
      <c r="I96" s="11">
        <v>1.1868101112678763E-4</v>
      </c>
      <c r="J96" s="11" t="s">
        <v>19</v>
      </c>
      <c r="K96" s="11" t="s">
        <v>20</v>
      </c>
      <c r="L96" s="11"/>
      <c r="M96" s="11" t="s">
        <v>0</v>
      </c>
      <c r="N96" s="11">
        <v>134</v>
      </c>
      <c r="O96" s="11">
        <v>134</v>
      </c>
      <c r="P96" s="11">
        <v>1.1868101112678763E-4</v>
      </c>
      <c r="Q96" s="11">
        <f t="shared" si="1"/>
        <v>1.1868101112678763E-2</v>
      </c>
    </row>
    <row r="97" spans="1:17" x14ac:dyDescent="0.25">
      <c r="A97" s="11">
        <v>204</v>
      </c>
      <c r="B97" s="11">
        <v>146</v>
      </c>
      <c r="C97" s="11">
        <v>146</v>
      </c>
      <c r="D97" s="11">
        <v>50</v>
      </c>
      <c r="E97" s="11">
        <v>46</v>
      </c>
      <c r="F97" s="11">
        <v>37</v>
      </c>
      <c r="G97" s="11">
        <v>133</v>
      </c>
      <c r="H97" s="11">
        <v>133</v>
      </c>
      <c r="I97" s="11">
        <v>1.1779533193927429E-4</v>
      </c>
      <c r="J97" s="11" t="s">
        <v>19</v>
      </c>
      <c r="K97" s="11" t="s">
        <v>20</v>
      </c>
      <c r="L97" s="11"/>
      <c r="M97" s="11" t="s">
        <v>0</v>
      </c>
      <c r="N97" s="11">
        <v>133</v>
      </c>
      <c r="O97" s="11">
        <v>133</v>
      </c>
      <c r="P97" s="11">
        <v>1.1779533193927429E-4</v>
      </c>
      <c r="Q97" s="11">
        <f t="shared" si="1"/>
        <v>1.177953319392743E-2</v>
      </c>
    </row>
    <row r="98" spans="1:17" x14ac:dyDescent="0.25">
      <c r="A98" s="11">
        <v>205</v>
      </c>
      <c r="B98" s="11">
        <v>147</v>
      </c>
      <c r="C98" s="11">
        <v>147</v>
      </c>
      <c r="D98" s="11">
        <v>61</v>
      </c>
      <c r="E98" s="11">
        <v>35</v>
      </c>
      <c r="F98" s="11">
        <v>35</v>
      </c>
      <c r="G98" s="11">
        <v>131</v>
      </c>
      <c r="H98" s="11">
        <v>131</v>
      </c>
      <c r="I98" s="11">
        <v>1.1602397356424761E-4</v>
      </c>
      <c r="J98" s="11" t="s">
        <v>29</v>
      </c>
      <c r="K98" s="11" t="s">
        <v>20</v>
      </c>
      <c r="L98" s="11"/>
      <c r="M98" s="11" t="s">
        <v>29</v>
      </c>
      <c r="N98" s="11">
        <v>131</v>
      </c>
      <c r="O98" s="11">
        <v>131</v>
      </c>
      <c r="P98" s="11">
        <v>1.1602397356424761E-4</v>
      </c>
      <c r="Q98" s="11">
        <f t="shared" si="1"/>
        <v>1.1602397356424762E-2</v>
      </c>
    </row>
    <row r="99" spans="1:17" x14ac:dyDescent="0.25">
      <c r="A99" s="11">
        <v>206</v>
      </c>
      <c r="B99" s="11">
        <v>148</v>
      </c>
      <c r="C99" s="11">
        <v>148</v>
      </c>
      <c r="D99" s="11">
        <v>35</v>
      </c>
      <c r="E99" s="11">
        <v>48</v>
      </c>
      <c r="F99" s="11">
        <v>48</v>
      </c>
      <c r="G99" s="11">
        <v>131</v>
      </c>
      <c r="H99" s="11">
        <v>131</v>
      </c>
      <c r="I99" s="11">
        <v>1.1602397356424761E-4</v>
      </c>
      <c r="J99" s="11" t="s">
        <v>22</v>
      </c>
      <c r="K99" s="11" t="s">
        <v>20</v>
      </c>
      <c r="L99" s="11"/>
      <c r="M99" s="11" t="s">
        <v>22</v>
      </c>
      <c r="N99" s="11">
        <v>131</v>
      </c>
      <c r="O99" s="11">
        <v>131</v>
      </c>
      <c r="P99" s="11">
        <v>1.1602397356424761E-4</v>
      </c>
      <c r="Q99" s="11">
        <f t="shared" si="1"/>
        <v>1.1602397356424762E-2</v>
      </c>
    </row>
    <row r="100" spans="1:17" x14ac:dyDescent="0.25">
      <c r="A100" s="11">
        <v>207</v>
      </c>
      <c r="B100" s="11">
        <v>149</v>
      </c>
      <c r="C100" s="11">
        <v>149</v>
      </c>
      <c r="D100" s="11">
        <v>44</v>
      </c>
      <c r="E100" s="11">
        <v>35</v>
      </c>
      <c r="F100" s="11">
        <v>48</v>
      </c>
      <c r="G100" s="11">
        <v>127</v>
      </c>
      <c r="H100" s="11">
        <v>127</v>
      </c>
      <c r="I100" s="11">
        <v>1.1248125681419426E-4</v>
      </c>
      <c r="J100" s="11" t="s">
        <v>19</v>
      </c>
      <c r="K100" s="11" t="s">
        <v>20</v>
      </c>
      <c r="L100" s="11"/>
      <c r="M100" s="11" t="s">
        <v>0</v>
      </c>
      <c r="N100" s="11">
        <v>127</v>
      </c>
      <c r="O100" s="11">
        <v>127</v>
      </c>
      <c r="P100" s="11">
        <v>1.1248125681419426E-4</v>
      </c>
      <c r="Q100" s="11">
        <f t="shared" si="1"/>
        <v>1.1248125681419426E-2</v>
      </c>
    </row>
    <row r="101" spans="1:17" x14ac:dyDescent="0.25">
      <c r="A101" s="11">
        <v>208</v>
      </c>
      <c r="B101" s="11">
        <v>150</v>
      </c>
      <c r="C101" s="11">
        <v>150</v>
      </c>
      <c r="D101" s="11">
        <v>48</v>
      </c>
      <c r="E101" s="11">
        <v>58</v>
      </c>
      <c r="F101" s="11">
        <v>20</v>
      </c>
      <c r="G101" s="11">
        <v>126</v>
      </c>
      <c r="H101" s="11">
        <v>126</v>
      </c>
      <c r="I101" s="11">
        <v>1.1159557762668091E-4</v>
      </c>
      <c r="J101" s="11" t="s">
        <v>19</v>
      </c>
      <c r="K101" s="11" t="s">
        <v>20</v>
      </c>
      <c r="L101" s="11"/>
      <c r="M101" s="11" t="s">
        <v>0</v>
      </c>
      <c r="N101" s="11">
        <v>126</v>
      </c>
      <c r="O101" s="11">
        <v>126</v>
      </c>
      <c r="P101" s="11">
        <v>1.1159557762668091E-4</v>
      </c>
      <c r="Q101" s="11">
        <f t="shared" si="1"/>
        <v>1.1159557762668091E-2</v>
      </c>
    </row>
    <row r="102" spans="1:17" x14ac:dyDescent="0.25">
      <c r="A102" s="11">
        <v>210</v>
      </c>
      <c r="B102" s="11">
        <v>152</v>
      </c>
      <c r="C102" s="11">
        <v>152</v>
      </c>
      <c r="D102" s="11">
        <v>44</v>
      </c>
      <c r="E102" s="11">
        <v>32</v>
      </c>
      <c r="F102" s="11">
        <v>48</v>
      </c>
      <c r="G102" s="11">
        <v>124</v>
      </c>
      <c r="H102" s="11">
        <v>124</v>
      </c>
      <c r="I102" s="11">
        <v>1.0982421925165422E-4</v>
      </c>
      <c r="J102" s="11" t="s">
        <v>33</v>
      </c>
      <c r="K102" s="11" t="s">
        <v>20</v>
      </c>
      <c r="L102" s="11"/>
      <c r="M102" s="11" t="s">
        <v>33</v>
      </c>
      <c r="N102" s="11">
        <v>124</v>
      </c>
      <c r="O102" s="11">
        <v>124</v>
      </c>
      <c r="P102" s="11">
        <v>1.0982421925165422E-4</v>
      </c>
      <c r="Q102" s="11">
        <f t="shared" si="1"/>
        <v>1.0982421925165423E-2</v>
      </c>
    </row>
    <row r="103" spans="1:17" x14ac:dyDescent="0.25">
      <c r="A103" s="11">
        <v>211</v>
      </c>
      <c r="B103" s="11">
        <v>153</v>
      </c>
      <c r="C103" s="11">
        <v>153</v>
      </c>
      <c r="D103" s="11">
        <v>34</v>
      </c>
      <c r="E103" s="11">
        <v>53</v>
      </c>
      <c r="F103" s="11">
        <v>36</v>
      </c>
      <c r="G103" s="11">
        <v>123</v>
      </c>
      <c r="H103" s="11">
        <v>123</v>
      </c>
      <c r="I103" s="11">
        <v>1.0893854006414089E-4</v>
      </c>
      <c r="J103" s="11" t="s">
        <v>36</v>
      </c>
      <c r="K103" s="11" t="s">
        <v>12</v>
      </c>
      <c r="L103" s="11"/>
      <c r="M103" s="11" t="s">
        <v>36</v>
      </c>
      <c r="N103" s="11">
        <v>123</v>
      </c>
      <c r="O103" s="11">
        <v>123</v>
      </c>
      <c r="P103" s="11">
        <v>1.0893854006414089E-4</v>
      </c>
      <c r="Q103" s="11">
        <f t="shared" si="1"/>
        <v>1.0893854006414089E-2</v>
      </c>
    </row>
    <row r="104" spans="1:17" x14ac:dyDescent="0.25">
      <c r="A104" s="11">
        <v>212</v>
      </c>
      <c r="B104" s="11">
        <v>154</v>
      </c>
      <c r="C104" s="11">
        <v>154</v>
      </c>
      <c r="D104" s="11">
        <v>40</v>
      </c>
      <c r="E104" s="11">
        <v>45</v>
      </c>
      <c r="F104" s="11">
        <v>38</v>
      </c>
      <c r="G104" s="11">
        <v>123</v>
      </c>
      <c r="H104" s="11">
        <v>123</v>
      </c>
      <c r="I104" s="11">
        <v>1.0893854006414089E-4</v>
      </c>
      <c r="J104" s="11" t="s">
        <v>19</v>
      </c>
      <c r="K104" s="11" t="s">
        <v>20</v>
      </c>
      <c r="L104" s="11"/>
      <c r="M104" s="11" t="s">
        <v>0</v>
      </c>
      <c r="N104" s="11">
        <v>123</v>
      </c>
      <c r="O104" s="11">
        <v>123</v>
      </c>
      <c r="P104" s="11">
        <v>1.0893854006414089E-4</v>
      </c>
      <c r="Q104" s="11">
        <f t="shared" si="1"/>
        <v>1.0893854006414089E-2</v>
      </c>
    </row>
    <row r="105" spans="1:17" x14ac:dyDescent="0.25">
      <c r="A105" s="11">
        <v>213</v>
      </c>
      <c r="B105" s="11">
        <v>155</v>
      </c>
      <c r="C105" s="11">
        <v>155</v>
      </c>
      <c r="D105" s="11">
        <v>47</v>
      </c>
      <c r="E105" s="11">
        <v>32</v>
      </c>
      <c r="F105" s="11">
        <v>42</v>
      </c>
      <c r="G105" s="11">
        <v>121</v>
      </c>
      <c r="H105" s="11">
        <v>121</v>
      </c>
      <c r="I105" s="11">
        <v>1.0716718168911421E-4</v>
      </c>
      <c r="J105" s="11" t="s">
        <v>19</v>
      </c>
      <c r="K105" s="11" t="s">
        <v>20</v>
      </c>
      <c r="L105" s="11"/>
      <c r="M105" s="11" t="s">
        <v>0</v>
      </c>
      <c r="N105" s="11">
        <v>121</v>
      </c>
      <c r="O105" s="11">
        <v>121</v>
      </c>
      <c r="P105" s="11">
        <v>1.0716718168911421E-4</v>
      </c>
      <c r="Q105" s="11">
        <f t="shared" si="1"/>
        <v>1.0716718168911421E-2</v>
      </c>
    </row>
    <row r="106" spans="1:17" x14ac:dyDescent="0.25">
      <c r="A106" s="11">
        <v>214</v>
      </c>
      <c r="B106" s="11">
        <v>156</v>
      </c>
      <c r="C106" s="11">
        <v>156</v>
      </c>
      <c r="D106" s="11">
        <v>43</v>
      </c>
      <c r="E106" s="11">
        <v>49</v>
      </c>
      <c r="F106" s="11">
        <v>28</v>
      </c>
      <c r="G106" s="11">
        <v>120</v>
      </c>
      <c r="H106" s="11">
        <v>120</v>
      </c>
      <c r="I106" s="11">
        <v>1.0628150250160087E-4</v>
      </c>
      <c r="J106" s="11" t="s">
        <v>19</v>
      </c>
      <c r="K106" s="11" t="s">
        <v>20</v>
      </c>
      <c r="L106" s="11"/>
      <c r="M106" s="11" t="s">
        <v>0</v>
      </c>
      <c r="N106" s="11">
        <v>120</v>
      </c>
      <c r="O106" s="11">
        <v>120</v>
      </c>
      <c r="P106" s="11">
        <v>1.0628150250160087E-4</v>
      </c>
      <c r="Q106" s="11">
        <f t="shared" si="1"/>
        <v>1.0628150250160086E-2</v>
      </c>
    </row>
    <row r="107" spans="1:17" x14ac:dyDescent="0.25">
      <c r="A107" s="11">
        <v>215</v>
      </c>
      <c r="B107" s="11">
        <v>157</v>
      </c>
      <c r="C107" s="11">
        <v>157</v>
      </c>
      <c r="D107" s="11">
        <v>39</v>
      </c>
      <c r="E107" s="11">
        <v>46</v>
      </c>
      <c r="F107" s="11">
        <v>35</v>
      </c>
      <c r="G107" s="11">
        <v>120</v>
      </c>
      <c r="H107" s="11">
        <v>120</v>
      </c>
      <c r="I107" s="11">
        <v>1.0628150250160087E-4</v>
      </c>
      <c r="J107" s="11" t="s">
        <v>19</v>
      </c>
      <c r="K107" s="11" t="s">
        <v>20</v>
      </c>
      <c r="L107" s="11"/>
      <c r="M107" s="11" t="s">
        <v>0</v>
      </c>
      <c r="N107" s="11">
        <v>120</v>
      </c>
      <c r="O107" s="11">
        <v>120</v>
      </c>
      <c r="P107" s="11">
        <v>1.0628150250160087E-4</v>
      </c>
      <c r="Q107" s="11">
        <f t="shared" si="1"/>
        <v>1.0628150250160086E-2</v>
      </c>
    </row>
    <row r="108" spans="1:17" x14ac:dyDescent="0.25">
      <c r="A108" s="11">
        <v>218</v>
      </c>
      <c r="B108" s="11">
        <v>160</v>
      </c>
      <c r="C108" s="11">
        <v>160</v>
      </c>
      <c r="D108" s="11">
        <v>46</v>
      </c>
      <c r="E108" s="11">
        <v>25</v>
      </c>
      <c r="F108" s="11">
        <v>46</v>
      </c>
      <c r="G108" s="11">
        <v>117</v>
      </c>
      <c r="H108" s="11">
        <v>117</v>
      </c>
      <c r="I108" s="11">
        <v>1.0362446493906084E-4</v>
      </c>
      <c r="J108" s="11" t="s">
        <v>22</v>
      </c>
      <c r="K108" s="11" t="s">
        <v>20</v>
      </c>
      <c r="L108" s="11"/>
      <c r="M108" s="11" t="s">
        <v>22</v>
      </c>
      <c r="N108" s="11">
        <v>117</v>
      </c>
      <c r="O108" s="11">
        <v>117</v>
      </c>
      <c r="P108" s="11">
        <v>1.0362446493906084E-4</v>
      </c>
      <c r="Q108" s="11">
        <f t="shared" si="1"/>
        <v>1.0362446493906084E-2</v>
      </c>
    </row>
    <row r="109" spans="1:17" x14ac:dyDescent="0.25">
      <c r="A109" s="11">
        <v>219</v>
      </c>
      <c r="B109" s="11">
        <v>161</v>
      </c>
      <c r="C109" s="11">
        <v>161</v>
      </c>
      <c r="D109" s="11">
        <v>26</v>
      </c>
      <c r="E109" s="11">
        <v>43</v>
      </c>
      <c r="F109" s="11">
        <v>46</v>
      </c>
      <c r="G109" s="11">
        <v>115</v>
      </c>
      <c r="H109" s="11">
        <v>115</v>
      </c>
      <c r="I109" s="11">
        <v>1.0185310656403416E-4</v>
      </c>
      <c r="J109" s="11" t="s">
        <v>22</v>
      </c>
      <c r="K109" s="11" t="s">
        <v>20</v>
      </c>
      <c r="L109" s="11"/>
      <c r="M109" s="11" t="s">
        <v>22</v>
      </c>
      <c r="N109" s="11">
        <v>115</v>
      </c>
      <c r="O109" s="11">
        <v>115</v>
      </c>
      <c r="P109" s="11">
        <v>1.0185310656403416E-4</v>
      </c>
      <c r="Q109" s="11">
        <f t="shared" si="1"/>
        <v>1.0185310656403415E-2</v>
      </c>
    </row>
    <row r="110" spans="1:17" x14ac:dyDescent="0.25">
      <c r="A110" s="11">
        <v>220</v>
      </c>
      <c r="B110" s="11">
        <v>162</v>
      </c>
      <c r="C110" s="11">
        <v>162</v>
      </c>
      <c r="D110" s="11">
        <v>41</v>
      </c>
      <c r="E110" s="11">
        <v>36</v>
      </c>
      <c r="F110" s="11">
        <v>37</v>
      </c>
      <c r="G110" s="11">
        <v>114</v>
      </c>
      <c r="H110" s="11">
        <v>114</v>
      </c>
      <c r="I110" s="11">
        <v>1.0096742737652082E-4</v>
      </c>
      <c r="J110" s="11" t="s">
        <v>21</v>
      </c>
      <c r="K110" s="11" t="s">
        <v>20</v>
      </c>
      <c r="L110" s="11"/>
      <c r="M110" s="11" t="s">
        <v>21</v>
      </c>
      <c r="N110" s="11">
        <v>114</v>
      </c>
      <c r="O110" s="11">
        <v>114</v>
      </c>
      <c r="P110" s="11">
        <v>1.0096742737652082E-4</v>
      </c>
      <c r="Q110" s="11">
        <f t="shared" si="1"/>
        <v>1.0096742737652082E-2</v>
      </c>
    </row>
    <row r="111" spans="1:17" x14ac:dyDescent="0.25">
      <c r="A111" s="11">
        <v>221</v>
      </c>
      <c r="B111" s="11">
        <v>163</v>
      </c>
      <c r="C111" s="11">
        <v>163</v>
      </c>
      <c r="D111" s="11">
        <v>26</v>
      </c>
      <c r="E111" s="11">
        <v>43</v>
      </c>
      <c r="F111" s="11">
        <v>45</v>
      </c>
      <c r="G111" s="11">
        <v>114</v>
      </c>
      <c r="H111" s="11">
        <v>114</v>
      </c>
      <c r="I111" s="11">
        <v>1.0096742737652082E-4</v>
      </c>
      <c r="J111" s="11" t="s">
        <v>19</v>
      </c>
      <c r="K111" s="11" t="s">
        <v>20</v>
      </c>
      <c r="L111" s="11"/>
      <c r="M111" s="11" t="s">
        <v>0</v>
      </c>
      <c r="N111" s="11">
        <v>114</v>
      </c>
      <c r="O111" s="11">
        <v>114</v>
      </c>
      <c r="P111" s="11">
        <v>1.0096742737652082E-4</v>
      </c>
      <c r="Q111" s="11">
        <f t="shared" si="1"/>
        <v>1.0096742737652082E-2</v>
      </c>
    </row>
    <row r="112" spans="1:17" x14ac:dyDescent="0.25">
      <c r="A112" s="11">
        <v>222</v>
      </c>
      <c r="B112" s="11">
        <v>164</v>
      </c>
      <c r="C112" s="11">
        <v>164</v>
      </c>
      <c r="D112" s="11">
        <v>48</v>
      </c>
      <c r="E112" s="11">
        <v>33</v>
      </c>
      <c r="F112" s="11">
        <v>33</v>
      </c>
      <c r="G112" s="11">
        <v>114</v>
      </c>
      <c r="H112" s="11">
        <v>114</v>
      </c>
      <c r="I112" s="11">
        <v>1.0096742737652082E-4</v>
      </c>
      <c r="J112" s="11" t="s">
        <v>19</v>
      </c>
      <c r="K112" s="11" t="s">
        <v>20</v>
      </c>
      <c r="L112" s="11"/>
      <c r="M112" s="11" t="s">
        <v>0</v>
      </c>
      <c r="N112" s="11">
        <v>114</v>
      </c>
      <c r="O112" s="11">
        <v>114</v>
      </c>
      <c r="P112" s="11">
        <v>1.0096742737652082E-4</v>
      </c>
      <c r="Q112" s="11">
        <f t="shared" si="1"/>
        <v>1.0096742737652082E-2</v>
      </c>
    </row>
    <row r="113" spans="1:17" x14ac:dyDescent="0.25">
      <c r="A113" s="11">
        <v>223</v>
      </c>
      <c r="B113" s="11">
        <v>165</v>
      </c>
      <c r="C113" s="11">
        <v>165</v>
      </c>
      <c r="D113" s="11">
        <v>35</v>
      </c>
      <c r="E113" s="11">
        <v>34</v>
      </c>
      <c r="F113" s="11">
        <v>44</v>
      </c>
      <c r="G113" s="11">
        <v>113</v>
      </c>
      <c r="H113" s="11">
        <v>113</v>
      </c>
      <c r="I113" s="11">
        <v>1.0008174818900749E-4</v>
      </c>
      <c r="J113" s="11" t="s">
        <v>19</v>
      </c>
      <c r="K113" s="11" t="s">
        <v>20</v>
      </c>
      <c r="L113" s="11"/>
      <c r="M113" s="11" t="s">
        <v>0</v>
      </c>
      <c r="N113" s="11">
        <v>113</v>
      </c>
      <c r="O113" s="11">
        <v>113</v>
      </c>
      <c r="P113" s="11">
        <v>1.0008174818900749E-4</v>
      </c>
      <c r="Q113" s="11">
        <f t="shared" si="1"/>
        <v>1.0008174818900749E-2</v>
      </c>
    </row>
    <row r="114" spans="1:17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>
        <f>SUM(P2:P113)</f>
        <v>0.45657913499256469</v>
      </c>
      <c r="Q114" s="11"/>
    </row>
  </sheetData>
  <conditionalFormatting sqref="T102">
    <cfRule type="colorScale" priority="166">
      <colorScale>
        <cfvo type="min"/>
        <cfvo type="max"/>
        <color rgb="FFFCFCFF"/>
        <color rgb="FFF8696B"/>
      </colorScale>
    </cfRule>
  </conditionalFormatting>
  <conditionalFormatting sqref="T102">
    <cfRule type="colorScale" priority="165">
      <colorScale>
        <cfvo type="min"/>
        <cfvo type="max"/>
        <color rgb="FFFCFCFF"/>
        <color rgb="FFF8696B"/>
      </colorScale>
    </cfRule>
  </conditionalFormatting>
  <conditionalFormatting sqref="R20:S20">
    <cfRule type="colorScale" priority="100">
      <colorScale>
        <cfvo type="min"/>
        <cfvo type="max"/>
        <color rgb="FFFCFCFF"/>
        <color rgb="FFF8696B"/>
      </colorScale>
    </cfRule>
  </conditionalFormatting>
  <conditionalFormatting sqref="R21:S21">
    <cfRule type="colorScale" priority="99">
      <colorScale>
        <cfvo type="min"/>
        <cfvo type="max"/>
        <color rgb="FFFCFCFF"/>
        <color rgb="FFF8696B"/>
      </colorScale>
    </cfRule>
  </conditionalFormatting>
  <conditionalFormatting sqref="R22:S22">
    <cfRule type="colorScale" priority="98">
      <colorScale>
        <cfvo type="min"/>
        <cfvo type="max"/>
        <color rgb="FFFCFCFF"/>
        <color rgb="FFF8696B"/>
      </colorScale>
    </cfRule>
  </conditionalFormatting>
  <conditionalFormatting sqref="R23:S23">
    <cfRule type="colorScale" priority="97">
      <colorScale>
        <cfvo type="min"/>
        <cfvo type="max"/>
        <color rgb="FFFCFCFF"/>
        <color rgb="FFF8696B"/>
      </colorScale>
    </cfRule>
  </conditionalFormatting>
  <conditionalFormatting sqref="R24:S24">
    <cfRule type="colorScale" priority="96">
      <colorScale>
        <cfvo type="min"/>
        <cfvo type="max"/>
        <color rgb="FFFCFCFF"/>
        <color rgb="FFF8696B"/>
      </colorScale>
    </cfRule>
  </conditionalFormatting>
  <conditionalFormatting sqref="R25:S25">
    <cfRule type="colorScale" priority="95">
      <colorScale>
        <cfvo type="min"/>
        <cfvo type="max"/>
        <color rgb="FFFCFCFF"/>
        <color rgb="FFF8696B"/>
      </colorScale>
    </cfRule>
  </conditionalFormatting>
  <conditionalFormatting sqref="R26:S26">
    <cfRule type="colorScale" priority="93">
      <colorScale>
        <cfvo type="min"/>
        <cfvo type="max"/>
        <color rgb="FFFCFCFF"/>
        <color rgb="FFF8696B"/>
      </colorScale>
    </cfRule>
  </conditionalFormatting>
  <conditionalFormatting sqref="R27:S27">
    <cfRule type="colorScale" priority="92">
      <colorScale>
        <cfvo type="min"/>
        <cfvo type="max"/>
        <color rgb="FFFCFCFF"/>
        <color rgb="FFF8696B"/>
      </colorScale>
    </cfRule>
  </conditionalFormatting>
  <conditionalFormatting sqref="R28:S28">
    <cfRule type="colorScale" priority="91">
      <colorScale>
        <cfvo type="min"/>
        <cfvo type="max"/>
        <color rgb="FFFCFCFF"/>
        <color rgb="FFF8696B"/>
      </colorScale>
    </cfRule>
  </conditionalFormatting>
  <conditionalFormatting sqref="R29:S29">
    <cfRule type="colorScale" priority="90">
      <colorScale>
        <cfvo type="min"/>
        <cfvo type="max"/>
        <color rgb="FFFCFCFF"/>
        <color rgb="FFF8696B"/>
      </colorScale>
    </cfRule>
  </conditionalFormatting>
  <conditionalFormatting sqref="R30:S30">
    <cfRule type="colorScale" priority="89">
      <colorScale>
        <cfvo type="min"/>
        <cfvo type="max"/>
        <color rgb="FFFCFCFF"/>
        <color rgb="FFF8696B"/>
      </colorScale>
    </cfRule>
  </conditionalFormatting>
  <conditionalFormatting sqref="R31:S31">
    <cfRule type="colorScale" priority="88">
      <colorScale>
        <cfvo type="min"/>
        <cfvo type="max"/>
        <color rgb="FFFCFCFF"/>
        <color rgb="FFF8696B"/>
      </colorScale>
    </cfRule>
  </conditionalFormatting>
  <conditionalFormatting sqref="R32:S32">
    <cfRule type="colorScale" priority="87">
      <colorScale>
        <cfvo type="min"/>
        <cfvo type="max"/>
        <color rgb="FFFCFCFF"/>
        <color rgb="FFF8696B"/>
      </colorScale>
    </cfRule>
  </conditionalFormatting>
  <conditionalFormatting sqref="R33:S33">
    <cfRule type="colorScale" priority="86">
      <colorScale>
        <cfvo type="min"/>
        <cfvo type="max"/>
        <color rgb="FFFCFCFF"/>
        <color rgb="FFF8696B"/>
      </colorScale>
    </cfRule>
  </conditionalFormatting>
  <conditionalFormatting sqref="R34:S34">
    <cfRule type="colorScale" priority="85">
      <colorScale>
        <cfvo type="min"/>
        <cfvo type="max"/>
        <color rgb="FFFCFCFF"/>
        <color rgb="FFF8696B"/>
      </colorScale>
    </cfRule>
  </conditionalFormatting>
  <conditionalFormatting sqref="R35:S35">
    <cfRule type="colorScale" priority="84">
      <colorScale>
        <cfvo type="min"/>
        <cfvo type="max"/>
        <color rgb="FFFCFCFF"/>
        <color rgb="FFF8696B"/>
      </colorScale>
    </cfRule>
  </conditionalFormatting>
  <conditionalFormatting sqref="R36:S36">
    <cfRule type="colorScale" priority="83">
      <colorScale>
        <cfvo type="min"/>
        <cfvo type="max"/>
        <color rgb="FFFCFCFF"/>
        <color rgb="FFF8696B"/>
      </colorScale>
    </cfRule>
  </conditionalFormatting>
  <conditionalFormatting sqref="R37:S37">
    <cfRule type="colorScale" priority="82">
      <colorScale>
        <cfvo type="min"/>
        <cfvo type="max"/>
        <color rgb="FFFCFCFF"/>
        <color rgb="FFF8696B"/>
      </colorScale>
    </cfRule>
  </conditionalFormatting>
  <conditionalFormatting sqref="R38:S38">
    <cfRule type="colorScale" priority="81">
      <colorScale>
        <cfvo type="min"/>
        <cfvo type="max"/>
        <color rgb="FFFCFCFF"/>
        <color rgb="FFF8696B"/>
      </colorScale>
    </cfRule>
  </conditionalFormatting>
  <conditionalFormatting sqref="R39:S39">
    <cfRule type="colorScale" priority="80">
      <colorScale>
        <cfvo type="min"/>
        <cfvo type="max"/>
        <color rgb="FFFCFCFF"/>
        <color rgb="FFF8696B"/>
      </colorScale>
    </cfRule>
  </conditionalFormatting>
  <conditionalFormatting sqref="R40:S40">
    <cfRule type="colorScale" priority="79">
      <colorScale>
        <cfvo type="min"/>
        <cfvo type="max"/>
        <color rgb="FFFCFCFF"/>
        <color rgb="FFF8696B"/>
      </colorScale>
    </cfRule>
  </conditionalFormatting>
  <conditionalFormatting sqref="R41:S41">
    <cfRule type="colorScale" priority="78">
      <colorScale>
        <cfvo type="min"/>
        <cfvo type="max"/>
        <color rgb="FFFCFCFF"/>
        <color rgb="FFF8696B"/>
      </colorScale>
    </cfRule>
  </conditionalFormatting>
  <conditionalFormatting sqref="R42:S42">
    <cfRule type="colorScale" priority="77">
      <colorScale>
        <cfvo type="min"/>
        <cfvo type="max"/>
        <color rgb="FFFCFCFF"/>
        <color rgb="FFF8696B"/>
      </colorScale>
    </cfRule>
  </conditionalFormatting>
  <conditionalFormatting sqref="R43:S43">
    <cfRule type="colorScale" priority="76">
      <colorScale>
        <cfvo type="min"/>
        <cfvo type="max"/>
        <color rgb="FFFCFCFF"/>
        <color rgb="FFF8696B"/>
      </colorScale>
    </cfRule>
  </conditionalFormatting>
  <conditionalFormatting sqref="R44:S44">
    <cfRule type="colorScale" priority="75">
      <colorScale>
        <cfvo type="min"/>
        <cfvo type="max"/>
        <color rgb="FFFCFCFF"/>
        <color rgb="FFF8696B"/>
      </colorScale>
    </cfRule>
  </conditionalFormatting>
  <conditionalFormatting sqref="R46:S46">
    <cfRule type="colorScale" priority="74">
      <colorScale>
        <cfvo type="min"/>
        <cfvo type="max"/>
        <color rgb="FFFCFCFF"/>
        <color rgb="FFF8696B"/>
      </colorScale>
    </cfRule>
  </conditionalFormatting>
  <conditionalFormatting sqref="R45:S45">
    <cfRule type="colorScale" priority="73">
      <colorScale>
        <cfvo type="min"/>
        <cfvo type="max"/>
        <color rgb="FFFCFCFF"/>
        <color rgb="FFF8696B"/>
      </colorScale>
    </cfRule>
  </conditionalFormatting>
  <conditionalFormatting sqref="R47:S47">
    <cfRule type="colorScale" priority="72">
      <colorScale>
        <cfvo type="min"/>
        <cfvo type="max"/>
        <color rgb="FFFCFCFF"/>
        <color rgb="FFF8696B"/>
      </colorScale>
    </cfRule>
  </conditionalFormatting>
  <conditionalFormatting sqref="R48:S48">
    <cfRule type="colorScale" priority="71">
      <colorScale>
        <cfvo type="min"/>
        <cfvo type="max"/>
        <color rgb="FFFCFCFF"/>
        <color rgb="FFF8696B"/>
      </colorScale>
    </cfRule>
  </conditionalFormatting>
  <conditionalFormatting sqref="R49:S49">
    <cfRule type="colorScale" priority="70">
      <colorScale>
        <cfvo type="min"/>
        <cfvo type="max"/>
        <color rgb="FFFCFCFF"/>
        <color rgb="FFF8696B"/>
      </colorScale>
    </cfRule>
  </conditionalFormatting>
  <conditionalFormatting sqref="R50:S50">
    <cfRule type="colorScale" priority="69">
      <colorScale>
        <cfvo type="min"/>
        <cfvo type="max"/>
        <color rgb="FFFCFCFF"/>
        <color rgb="FFF8696B"/>
      </colorScale>
    </cfRule>
  </conditionalFormatting>
  <conditionalFormatting sqref="R51:S51">
    <cfRule type="colorScale" priority="68">
      <colorScale>
        <cfvo type="min"/>
        <cfvo type="max"/>
        <color rgb="FFFCFCFF"/>
        <color rgb="FFF8696B"/>
      </colorScale>
    </cfRule>
  </conditionalFormatting>
  <conditionalFormatting sqref="R52:S52">
    <cfRule type="colorScale" priority="67">
      <colorScale>
        <cfvo type="min"/>
        <cfvo type="max"/>
        <color rgb="FFFCFCFF"/>
        <color rgb="FFF8696B"/>
      </colorScale>
    </cfRule>
  </conditionalFormatting>
  <conditionalFormatting sqref="R53:S53">
    <cfRule type="colorScale" priority="66">
      <colorScale>
        <cfvo type="min"/>
        <cfvo type="max"/>
        <color rgb="FFFCFCFF"/>
        <color rgb="FFF8696B"/>
      </colorScale>
    </cfRule>
  </conditionalFormatting>
  <conditionalFormatting sqref="R54:S54">
    <cfRule type="colorScale" priority="65">
      <colorScale>
        <cfvo type="min"/>
        <cfvo type="max"/>
        <color rgb="FFFCFCFF"/>
        <color rgb="FFF8696B"/>
      </colorScale>
    </cfRule>
  </conditionalFormatting>
  <conditionalFormatting sqref="R55:S55">
    <cfRule type="colorScale" priority="64">
      <colorScale>
        <cfvo type="min"/>
        <cfvo type="max"/>
        <color rgb="FFFCFCFF"/>
        <color rgb="FFF8696B"/>
      </colorScale>
    </cfRule>
  </conditionalFormatting>
  <conditionalFormatting sqref="R56:S56">
    <cfRule type="colorScale" priority="63">
      <colorScale>
        <cfvo type="min"/>
        <cfvo type="max"/>
        <color rgb="FFFCFCFF"/>
        <color rgb="FFF8696B"/>
      </colorScale>
    </cfRule>
  </conditionalFormatting>
  <conditionalFormatting sqref="R57:S57">
    <cfRule type="colorScale" priority="62">
      <colorScale>
        <cfvo type="min"/>
        <cfvo type="max"/>
        <color rgb="FFFCFCFF"/>
        <color rgb="FFF8696B"/>
      </colorScale>
    </cfRule>
  </conditionalFormatting>
  <conditionalFormatting sqref="R58:S58">
    <cfRule type="colorScale" priority="61">
      <colorScale>
        <cfvo type="min"/>
        <cfvo type="max"/>
        <color rgb="FFFCFCFF"/>
        <color rgb="FFF8696B"/>
      </colorScale>
    </cfRule>
  </conditionalFormatting>
  <conditionalFormatting sqref="R59:S59">
    <cfRule type="colorScale" priority="60">
      <colorScale>
        <cfvo type="min"/>
        <cfvo type="max"/>
        <color rgb="FFFCFCFF"/>
        <color rgb="FFF8696B"/>
      </colorScale>
    </cfRule>
  </conditionalFormatting>
  <conditionalFormatting sqref="R60:S60">
    <cfRule type="colorScale" priority="59">
      <colorScale>
        <cfvo type="min"/>
        <cfvo type="max"/>
        <color rgb="FFFCFCFF"/>
        <color rgb="FFF8696B"/>
      </colorScale>
    </cfRule>
  </conditionalFormatting>
  <conditionalFormatting sqref="R61:S61">
    <cfRule type="colorScale" priority="58">
      <colorScale>
        <cfvo type="min"/>
        <cfvo type="max"/>
        <color rgb="FFFCFCFF"/>
        <color rgb="FFF8696B"/>
      </colorScale>
    </cfRule>
  </conditionalFormatting>
  <conditionalFormatting sqref="R62:S62">
    <cfRule type="colorScale" priority="57">
      <colorScale>
        <cfvo type="min"/>
        <cfvo type="max"/>
        <color rgb="FFFCFCFF"/>
        <color rgb="FFF8696B"/>
      </colorScale>
    </cfRule>
  </conditionalFormatting>
  <conditionalFormatting sqref="R63:S63">
    <cfRule type="colorScale" priority="56">
      <colorScale>
        <cfvo type="min"/>
        <cfvo type="max"/>
        <color rgb="FFFCFCFF"/>
        <color rgb="FFF8696B"/>
      </colorScale>
    </cfRule>
  </conditionalFormatting>
  <conditionalFormatting sqref="R64:S64">
    <cfRule type="colorScale" priority="55">
      <colorScale>
        <cfvo type="min"/>
        <cfvo type="max"/>
        <color rgb="FFFCFCFF"/>
        <color rgb="FFF8696B"/>
      </colorScale>
    </cfRule>
  </conditionalFormatting>
  <conditionalFormatting sqref="R65:S65">
    <cfRule type="colorScale" priority="54">
      <colorScale>
        <cfvo type="min"/>
        <cfvo type="max"/>
        <color rgb="FFFCFCFF"/>
        <color rgb="FFF8696B"/>
      </colorScale>
    </cfRule>
  </conditionalFormatting>
  <conditionalFormatting sqref="R66:S66">
    <cfRule type="colorScale" priority="53">
      <colorScale>
        <cfvo type="min"/>
        <cfvo type="max"/>
        <color rgb="FFFCFCFF"/>
        <color rgb="FFF8696B"/>
      </colorScale>
    </cfRule>
  </conditionalFormatting>
  <conditionalFormatting sqref="R67:S67">
    <cfRule type="colorScale" priority="52">
      <colorScale>
        <cfvo type="min"/>
        <cfvo type="max"/>
        <color rgb="FFFCFCFF"/>
        <color rgb="FFF8696B"/>
      </colorScale>
    </cfRule>
  </conditionalFormatting>
  <conditionalFormatting sqref="R68:S68">
    <cfRule type="colorScale" priority="51">
      <colorScale>
        <cfvo type="min"/>
        <cfvo type="max"/>
        <color rgb="FFFCFCFF"/>
        <color rgb="FFF8696B"/>
      </colorScale>
    </cfRule>
  </conditionalFormatting>
  <conditionalFormatting sqref="R69:S69">
    <cfRule type="colorScale" priority="50">
      <colorScale>
        <cfvo type="min"/>
        <cfvo type="max"/>
        <color rgb="FFFCFCFF"/>
        <color rgb="FFF8696B"/>
      </colorScale>
    </cfRule>
  </conditionalFormatting>
  <conditionalFormatting sqref="R70:S70">
    <cfRule type="colorScale" priority="49">
      <colorScale>
        <cfvo type="min"/>
        <cfvo type="max"/>
        <color rgb="FFFCFCFF"/>
        <color rgb="FFF8696B"/>
      </colorScale>
    </cfRule>
  </conditionalFormatting>
  <conditionalFormatting sqref="R71:S71">
    <cfRule type="colorScale" priority="48">
      <colorScale>
        <cfvo type="min"/>
        <cfvo type="max"/>
        <color rgb="FFFCFCFF"/>
        <color rgb="FFF8696B"/>
      </colorScale>
    </cfRule>
  </conditionalFormatting>
  <conditionalFormatting sqref="R72:S72">
    <cfRule type="colorScale" priority="47">
      <colorScale>
        <cfvo type="min"/>
        <cfvo type="max"/>
        <color rgb="FFFCFCFF"/>
        <color rgb="FFF8696B"/>
      </colorScale>
    </cfRule>
  </conditionalFormatting>
  <conditionalFormatting sqref="R73:S73">
    <cfRule type="colorScale" priority="46">
      <colorScale>
        <cfvo type="min"/>
        <cfvo type="max"/>
        <color rgb="FFFCFCFF"/>
        <color rgb="FFF8696B"/>
      </colorScale>
    </cfRule>
  </conditionalFormatting>
  <conditionalFormatting sqref="R74:S74">
    <cfRule type="colorScale" priority="45">
      <colorScale>
        <cfvo type="min"/>
        <cfvo type="max"/>
        <color rgb="FFFCFCFF"/>
        <color rgb="FFF8696B"/>
      </colorScale>
    </cfRule>
  </conditionalFormatting>
  <conditionalFormatting sqref="R75:S75">
    <cfRule type="colorScale" priority="44">
      <colorScale>
        <cfvo type="min"/>
        <cfvo type="max"/>
        <color rgb="FFFCFCFF"/>
        <color rgb="FFF8696B"/>
      </colorScale>
    </cfRule>
  </conditionalFormatting>
  <conditionalFormatting sqref="R76:S76">
    <cfRule type="colorScale" priority="43">
      <colorScale>
        <cfvo type="min"/>
        <cfvo type="max"/>
        <color rgb="FFFCFCFF"/>
        <color rgb="FFF8696B"/>
      </colorScale>
    </cfRule>
  </conditionalFormatting>
  <conditionalFormatting sqref="R77:S77">
    <cfRule type="colorScale" priority="42">
      <colorScale>
        <cfvo type="min"/>
        <cfvo type="max"/>
        <color rgb="FFFCFCFF"/>
        <color rgb="FFF8696B"/>
      </colorScale>
    </cfRule>
  </conditionalFormatting>
  <conditionalFormatting sqref="R78:S78">
    <cfRule type="colorScale" priority="41">
      <colorScale>
        <cfvo type="min"/>
        <cfvo type="max"/>
        <color rgb="FFFCFCFF"/>
        <color rgb="FFF8696B"/>
      </colorScale>
    </cfRule>
  </conditionalFormatting>
  <conditionalFormatting sqref="R79:S79">
    <cfRule type="colorScale" priority="40">
      <colorScale>
        <cfvo type="min"/>
        <cfvo type="max"/>
        <color rgb="FFFCFCFF"/>
        <color rgb="FFF8696B"/>
      </colorScale>
    </cfRule>
  </conditionalFormatting>
  <conditionalFormatting sqref="R80:S80">
    <cfRule type="colorScale" priority="39">
      <colorScale>
        <cfvo type="min"/>
        <cfvo type="max"/>
        <color rgb="FFFCFCFF"/>
        <color rgb="FFF8696B"/>
      </colorScale>
    </cfRule>
  </conditionalFormatting>
  <conditionalFormatting sqref="R81:S81">
    <cfRule type="colorScale" priority="38">
      <colorScale>
        <cfvo type="min"/>
        <cfvo type="max"/>
        <color rgb="FFFCFCFF"/>
        <color rgb="FFF8696B"/>
      </colorScale>
    </cfRule>
  </conditionalFormatting>
  <conditionalFormatting sqref="R82:S82">
    <cfRule type="colorScale" priority="37">
      <colorScale>
        <cfvo type="min"/>
        <cfvo type="max"/>
        <color rgb="FFFCFCFF"/>
        <color rgb="FFF8696B"/>
      </colorScale>
    </cfRule>
  </conditionalFormatting>
  <conditionalFormatting sqref="R83:S83">
    <cfRule type="colorScale" priority="36">
      <colorScale>
        <cfvo type="min"/>
        <cfvo type="max"/>
        <color rgb="FFFCFCFF"/>
        <color rgb="FFF8696B"/>
      </colorScale>
    </cfRule>
  </conditionalFormatting>
  <conditionalFormatting sqref="R84:S84">
    <cfRule type="colorScale" priority="35">
      <colorScale>
        <cfvo type="min"/>
        <cfvo type="max"/>
        <color rgb="FFFCFCFF"/>
        <color rgb="FFF8696B"/>
      </colorScale>
    </cfRule>
  </conditionalFormatting>
  <conditionalFormatting sqref="R85:S85">
    <cfRule type="colorScale" priority="34">
      <colorScale>
        <cfvo type="min"/>
        <cfvo type="max"/>
        <color rgb="FFFCFCFF"/>
        <color rgb="FFF8696B"/>
      </colorScale>
    </cfRule>
  </conditionalFormatting>
  <conditionalFormatting sqref="R86:S86">
    <cfRule type="colorScale" priority="33">
      <colorScale>
        <cfvo type="min"/>
        <cfvo type="max"/>
        <color rgb="FFFCFCFF"/>
        <color rgb="FFF8696B"/>
      </colorScale>
    </cfRule>
  </conditionalFormatting>
  <conditionalFormatting sqref="R87:S87">
    <cfRule type="colorScale" priority="32">
      <colorScale>
        <cfvo type="min"/>
        <cfvo type="max"/>
        <color rgb="FFFCFCFF"/>
        <color rgb="FFF8696B"/>
      </colorScale>
    </cfRule>
  </conditionalFormatting>
  <conditionalFormatting sqref="R88:S88">
    <cfRule type="colorScale" priority="31">
      <colorScale>
        <cfvo type="min"/>
        <cfvo type="max"/>
        <color rgb="FFFCFCFF"/>
        <color rgb="FFF8696B"/>
      </colorScale>
    </cfRule>
  </conditionalFormatting>
  <conditionalFormatting sqref="R89:S89">
    <cfRule type="colorScale" priority="30">
      <colorScale>
        <cfvo type="min"/>
        <cfvo type="max"/>
        <color rgb="FFFCFCFF"/>
        <color rgb="FFF8696B"/>
      </colorScale>
    </cfRule>
  </conditionalFormatting>
  <conditionalFormatting sqref="R90:S90">
    <cfRule type="colorScale" priority="29">
      <colorScale>
        <cfvo type="min"/>
        <cfvo type="max"/>
        <color rgb="FFFCFCFF"/>
        <color rgb="FFF8696B"/>
      </colorScale>
    </cfRule>
  </conditionalFormatting>
  <conditionalFormatting sqref="R91:S91">
    <cfRule type="colorScale" priority="28">
      <colorScale>
        <cfvo type="min"/>
        <cfvo type="max"/>
        <color rgb="FFFCFCFF"/>
        <color rgb="FFF8696B"/>
      </colorScale>
    </cfRule>
  </conditionalFormatting>
  <conditionalFormatting sqref="R92:S92">
    <cfRule type="colorScale" priority="27">
      <colorScale>
        <cfvo type="min"/>
        <cfvo type="max"/>
        <color rgb="FFFCFCFF"/>
        <color rgb="FFF8696B"/>
      </colorScale>
    </cfRule>
  </conditionalFormatting>
  <conditionalFormatting sqref="R93:S93">
    <cfRule type="colorScale" priority="26">
      <colorScale>
        <cfvo type="min"/>
        <cfvo type="max"/>
        <color rgb="FFFCFCFF"/>
        <color rgb="FFF8696B"/>
      </colorScale>
    </cfRule>
  </conditionalFormatting>
  <conditionalFormatting sqref="R94:S94">
    <cfRule type="colorScale" priority="25">
      <colorScale>
        <cfvo type="min"/>
        <cfvo type="max"/>
        <color rgb="FFFCFCFF"/>
        <color rgb="FFF8696B"/>
      </colorScale>
    </cfRule>
  </conditionalFormatting>
  <conditionalFormatting sqref="R95:S95">
    <cfRule type="colorScale" priority="24">
      <colorScale>
        <cfvo type="min"/>
        <cfvo type="max"/>
        <color rgb="FFFCFCFF"/>
        <color rgb="FFF8696B"/>
      </colorScale>
    </cfRule>
  </conditionalFormatting>
  <conditionalFormatting sqref="R96:S96">
    <cfRule type="colorScale" priority="23">
      <colorScale>
        <cfvo type="min"/>
        <cfvo type="max"/>
        <color rgb="FFFCFCFF"/>
        <color rgb="FFF8696B"/>
      </colorScale>
    </cfRule>
  </conditionalFormatting>
  <conditionalFormatting sqref="R97:S97">
    <cfRule type="colorScale" priority="22">
      <colorScale>
        <cfvo type="min"/>
        <cfvo type="max"/>
        <color rgb="FFFCFCFF"/>
        <color rgb="FFF8696B"/>
      </colorScale>
    </cfRule>
  </conditionalFormatting>
  <conditionalFormatting sqref="R98:S98">
    <cfRule type="colorScale" priority="21">
      <colorScale>
        <cfvo type="min"/>
        <cfvo type="max"/>
        <color rgb="FFFCFCFF"/>
        <color rgb="FFF8696B"/>
      </colorScale>
    </cfRule>
  </conditionalFormatting>
  <conditionalFormatting sqref="R99:S99">
    <cfRule type="colorScale" priority="20">
      <colorScale>
        <cfvo type="min"/>
        <cfvo type="max"/>
        <color rgb="FFFCFCFF"/>
        <color rgb="FFF8696B"/>
      </colorScale>
    </cfRule>
  </conditionalFormatting>
  <conditionalFormatting sqref="R100:S100">
    <cfRule type="colorScale" priority="19">
      <colorScale>
        <cfvo type="min"/>
        <cfvo type="max"/>
        <color rgb="FFFCFCFF"/>
        <color rgb="FFF8696B"/>
      </colorScale>
    </cfRule>
  </conditionalFormatting>
  <conditionalFormatting sqref="R101:S101">
    <cfRule type="colorScale" priority="18">
      <colorScale>
        <cfvo type="min"/>
        <cfvo type="max"/>
        <color rgb="FFFCFCFF"/>
        <color rgb="FFF8696B"/>
      </colorScale>
    </cfRule>
  </conditionalFormatting>
  <conditionalFormatting sqref="R102:S102">
    <cfRule type="colorScale" priority="17">
      <colorScale>
        <cfvo type="min"/>
        <cfvo type="max"/>
        <color rgb="FFFCFCFF"/>
        <color rgb="FFF8696B"/>
      </colorScale>
    </cfRule>
  </conditionalFormatting>
  <conditionalFormatting sqref="R103:S103">
    <cfRule type="colorScale" priority="16">
      <colorScale>
        <cfvo type="min"/>
        <cfvo type="max"/>
        <color rgb="FFFCFCFF"/>
        <color rgb="FFF8696B"/>
      </colorScale>
    </cfRule>
  </conditionalFormatting>
  <conditionalFormatting sqref="R104:S104">
    <cfRule type="colorScale" priority="15">
      <colorScale>
        <cfvo type="min"/>
        <cfvo type="max"/>
        <color rgb="FFFCFCFF"/>
        <color rgb="FFF8696B"/>
      </colorScale>
    </cfRule>
  </conditionalFormatting>
  <conditionalFormatting sqref="R105:S105">
    <cfRule type="colorScale" priority="14">
      <colorScale>
        <cfvo type="min"/>
        <cfvo type="max"/>
        <color rgb="FFFCFCFF"/>
        <color rgb="FFF8696B"/>
      </colorScale>
    </cfRule>
  </conditionalFormatting>
  <conditionalFormatting sqref="R106:S106">
    <cfRule type="colorScale" priority="13">
      <colorScale>
        <cfvo type="min"/>
        <cfvo type="max"/>
        <color rgb="FFFCFCFF"/>
        <color rgb="FFF8696B"/>
      </colorScale>
    </cfRule>
  </conditionalFormatting>
  <conditionalFormatting sqref="R107:S107">
    <cfRule type="colorScale" priority="12">
      <colorScale>
        <cfvo type="min"/>
        <cfvo type="max"/>
        <color rgb="FFFCFCFF"/>
        <color rgb="FFF8696B"/>
      </colorScale>
    </cfRule>
  </conditionalFormatting>
  <conditionalFormatting sqref="R108:S108">
    <cfRule type="colorScale" priority="11">
      <colorScale>
        <cfvo type="min"/>
        <cfvo type="max"/>
        <color rgb="FFFCFCFF"/>
        <color rgb="FFF8696B"/>
      </colorScale>
    </cfRule>
  </conditionalFormatting>
  <conditionalFormatting sqref="R109:S109">
    <cfRule type="colorScale" priority="10">
      <colorScale>
        <cfvo type="min"/>
        <cfvo type="max"/>
        <color rgb="FFFCFCFF"/>
        <color rgb="FFF8696B"/>
      </colorScale>
    </cfRule>
  </conditionalFormatting>
  <conditionalFormatting sqref="R110:S110">
    <cfRule type="colorScale" priority="9">
      <colorScale>
        <cfvo type="min"/>
        <cfvo type="max"/>
        <color rgb="FFFCFCFF"/>
        <color rgb="FFF8696B"/>
      </colorScale>
    </cfRule>
  </conditionalFormatting>
  <conditionalFormatting sqref="R111:S111">
    <cfRule type="colorScale" priority="8">
      <colorScale>
        <cfvo type="min"/>
        <cfvo type="max"/>
        <color rgb="FFFCFCFF"/>
        <color rgb="FFF8696B"/>
      </colorScale>
    </cfRule>
  </conditionalFormatting>
  <conditionalFormatting sqref="R112:S112">
    <cfRule type="colorScale" priority="7">
      <colorScale>
        <cfvo type="min"/>
        <cfvo type="max"/>
        <color rgb="FFFCFCFF"/>
        <color rgb="FFF8696B"/>
      </colorScale>
    </cfRule>
  </conditionalFormatting>
  <conditionalFormatting sqref="R113:S113">
    <cfRule type="colorScale" priority="6">
      <colorScale>
        <cfvo type="min"/>
        <cfvo type="max"/>
        <color rgb="FFFCFCFF"/>
        <color rgb="FFF8696B"/>
      </colorScale>
    </cfRule>
  </conditionalFormatting>
  <conditionalFormatting sqref="Q114:S114">
    <cfRule type="colorScale" priority="5">
      <colorScale>
        <cfvo type="min"/>
        <cfvo type="max"/>
        <color rgb="FFFCFCFF"/>
        <color rgb="FFF8696B"/>
      </colorScale>
    </cfRule>
  </conditionalFormatting>
  <conditionalFormatting sqref="Q115:S115">
    <cfRule type="colorScale" priority="4">
      <colorScale>
        <cfvo type="min"/>
        <cfvo type="max"/>
        <color rgb="FFFCFCFF"/>
        <color rgb="FFF8696B"/>
      </colorScale>
    </cfRule>
  </conditionalFormatting>
  <conditionalFormatting sqref="Q116:S116">
    <cfRule type="colorScale" priority="3">
      <colorScale>
        <cfvo type="min"/>
        <cfvo type="max"/>
        <color rgb="FFFCFCFF"/>
        <color rgb="FFF8696B"/>
      </colorScale>
    </cfRule>
  </conditionalFormatting>
  <conditionalFormatting sqref="Q117:S117">
    <cfRule type="colorScale" priority="2">
      <colorScale>
        <cfvo type="min"/>
        <cfvo type="max"/>
        <color rgb="FFFCFCFF"/>
        <color rgb="FFF8696B"/>
      </colorScale>
    </cfRule>
  </conditionalFormatting>
  <conditionalFormatting sqref="Q118:S118">
    <cfRule type="colorScale" priority="1">
      <colorScale>
        <cfvo type="min"/>
        <cfvo type="max"/>
        <color rgb="FFFCFCFF"/>
        <color rgb="FFF8696B"/>
      </colorScale>
    </cfRule>
  </conditionalFormatting>
  <conditionalFormatting sqref="Q114:S118 R20:S113">
    <cfRule type="colorScale" priority="270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50" zoomScaleNormal="50" workbookViewId="0">
      <selection activeCell="C4" sqref="C4"/>
    </sheetView>
  </sheetViews>
  <sheetFormatPr defaultRowHeight="15" x14ac:dyDescent="0.25"/>
  <cols>
    <col min="1" max="1" width="17.28515625" customWidth="1"/>
  </cols>
  <sheetData>
    <row r="1" spans="1:2" x14ac:dyDescent="0.25">
      <c r="A1" t="s">
        <v>7</v>
      </c>
    </row>
    <row r="3" spans="1:2" x14ac:dyDescent="0.25">
      <c r="A3" t="s">
        <v>8</v>
      </c>
      <c r="B3" t="s">
        <v>6</v>
      </c>
    </row>
    <row r="4" spans="1:2" x14ac:dyDescent="0.25">
      <c r="A4" t="s">
        <v>9</v>
      </c>
      <c r="B4">
        <f>SUMIF('SC annotation and genome prop.'!M2:M113,"*gypsy*",'SC annotation and genome prop.'!Q2:Q113)</f>
        <v>35.268099518456246</v>
      </c>
    </row>
    <row r="5" spans="1:2" x14ac:dyDescent="0.25">
      <c r="A5" t="s">
        <v>10</v>
      </c>
      <c r="B5">
        <f>SUMIF('SC annotation and genome prop.'!M2:M113,"*copia*",'SC annotation and genome prop.'!Q2:Q113)</f>
        <v>4.3307055231839815</v>
      </c>
    </row>
    <row r="6" spans="1:2" x14ac:dyDescent="0.25">
      <c r="A6" t="s">
        <v>47</v>
      </c>
      <c r="B6">
        <f>SUMIF('SC annotation and genome prop.'!M2:M113,"*SINE*",'SC annotation and genome prop.'!Q2:Q113)</f>
        <v>5.9871913075901825E-2</v>
      </c>
    </row>
    <row r="7" spans="1:2" x14ac:dyDescent="0.25">
      <c r="A7" t="s">
        <v>11</v>
      </c>
      <c r="B7">
        <f>SUMIF('SC annotation and genome prop.'!M2:M113,"*Class_II*",'SC annotation and genome prop.'!Q2:Q113)</f>
        <v>5.066084952576308E-2</v>
      </c>
    </row>
    <row r="8" spans="1:2" x14ac:dyDescent="0.25">
      <c r="A8" t="s">
        <v>12</v>
      </c>
      <c r="B8">
        <f>SUMIF('SC annotation and genome prop.'!M2:M113,"*rDNA*",'SC annotation and genome prop.'!Q2:Q113)</f>
        <v>0.38101918646823901</v>
      </c>
    </row>
    <row r="9" spans="1:2" x14ac:dyDescent="0.25">
      <c r="A9" t="s">
        <v>13</v>
      </c>
      <c r="B9">
        <f>SUMIF('SC annotation and genome prop.'!M2:M113,"*satellite*",'SC annotation and genome prop.'!Q2:Q113)</f>
        <v>1.6422263494872362</v>
      </c>
    </row>
    <row r="10" spans="1:2" x14ac:dyDescent="0.25">
      <c r="A10" t="s">
        <v>66</v>
      </c>
      <c r="B10">
        <f>('Cluster and supercluster annot.'!F3-SUM('Pie of repeats'!B4:B9))</f>
        <v>18.379348795520571</v>
      </c>
    </row>
    <row r="11" spans="1:2" x14ac:dyDescent="0.25">
      <c r="A11" t="s">
        <v>67</v>
      </c>
      <c r="B11">
        <f>100-(SUM(B4:B10))</f>
        <v>39.888067864282064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and supercluster annot.</vt:lpstr>
      <vt:lpstr>SC annotation and genome prop.</vt:lpstr>
      <vt:lpstr>Pie of repeats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Vratislav Peska</dc:creator>
  <cp:lastModifiedBy>Vratislav Peska</cp:lastModifiedBy>
  <dcterms:created xsi:type="dcterms:W3CDTF">2018-11-01T12:33:49Z</dcterms:created>
  <dcterms:modified xsi:type="dcterms:W3CDTF">2018-12-03T15:16:13Z</dcterms:modified>
</cp:coreProperties>
</file>