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ivate1\protokoly\mass spec\2\"/>
    </mc:Choice>
  </mc:AlternateContent>
  <xr:revisionPtr revIDLastSave="0" documentId="13_ncr:1_{263A81D4-E5BE-49D4-8408-9088EBEA4F75}" xr6:coauthVersionLast="47" xr6:coauthVersionMax="47" xr10:uidLastSave="{00000000-0000-0000-0000-000000000000}"/>
  <bookViews>
    <workbookView xWindow="-120" yWindow="-120" windowWidth="29040" windowHeight="15720" activeTab="2" xr2:uid="{6FF983DC-5C44-4BA5-9308-B8762C4CCB87}"/>
  </bookViews>
  <sheets>
    <sheet name="data" sheetId="1" r:id="rId1"/>
    <sheet name="graphs total" sheetId="2" r:id="rId2"/>
    <sheet name="graphs relative (%)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9" i="1" l="1"/>
  <c r="L47" i="1"/>
  <c r="G26" i="1"/>
  <c r="G55" i="1" s="1"/>
  <c r="M51" i="1" s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61" i="1" s="1"/>
  <c r="N52" i="1" s="1"/>
  <c r="G40" i="1"/>
  <c r="B26" i="1"/>
  <c r="B48" i="1" s="1"/>
  <c r="B27" i="1"/>
  <c r="B49" i="1" s="1"/>
  <c r="C24" i="1"/>
  <c r="D24" i="1"/>
  <c r="E24" i="1"/>
  <c r="F24" i="1"/>
  <c r="G24" i="1"/>
  <c r="B24" i="1"/>
  <c r="C27" i="1"/>
  <c r="D27" i="1"/>
  <c r="E27" i="1"/>
  <c r="F27" i="1"/>
  <c r="B28" i="1"/>
  <c r="C28" i="1"/>
  <c r="D28" i="1"/>
  <c r="E28" i="1"/>
  <c r="F28" i="1"/>
  <c r="B29" i="1"/>
  <c r="B51" i="1" s="1"/>
  <c r="C29" i="1"/>
  <c r="D29" i="1"/>
  <c r="E29" i="1"/>
  <c r="F29" i="1"/>
  <c r="B30" i="1"/>
  <c r="B52" i="1" s="1"/>
  <c r="C30" i="1"/>
  <c r="D30" i="1"/>
  <c r="E30" i="1"/>
  <c r="F30" i="1"/>
  <c r="B31" i="1"/>
  <c r="B53" i="1" s="1"/>
  <c r="C31" i="1"/>
  <c r="D31" i="1"/>
  <c r="E31" i="1"/>
  <c r="E53" i="1" s="1"/>
  <c r="F31" i="1"/>
  <c r="B32" i="1"/>
  <c r="C32" i="1"/>
  <c r="D32" i="1"/>
  <c r="E32" i="1"/>
  <c r="F32" i="1"/>
  <c r="B33" i="1"/>
  <c r="C33" i="1"/>
  <c r="D33" i="1"/>
  <c r="E33" i="1"/>
  <c r="E55" i="1" s="1"/>
  <c r="F33" i="1"/>
  <c r="F55" i="1" s="1"/>
  <c r="B34" i="1"/>
  <c r="B56" i="1" s="1"/>
  <c r="C34" i="1"/>
  <c r="D34" i="1"/>
  <c r="E34" i="1"/>
  <c r="F34" i="1"/>
  <c r="B35" i="1"/>
  <c r="B57" i="1" s="1"/>
  <c r="C35" i="1"/>
  <c r="D35" i="1"/>
  <c r="E35" i="1"/>
  <c r="F35" i="1"/>
  <c r="B36" i="1"/>
  <c r="C36" i="1"/>
  <c r="D36" i="1"/>
  <c r="E36" i="1"/>
  <c r="F36" i="1"/>
  <c r="B37" i="1"/>
  <c r="C37" i="1"/>
  <c r="D37" i="1"/>
  <c r="E37" i="1"/>
  <c r="E59" i="1" s="1"/>
  <c r="F37" i="1"/>
  <c r="F59" i="1" s="1"/>
  <c r="B38" i="1"/>
  <c r="C38" i="1"/>
  <c r="D38" i="1"/>
  <c r="E38" i="1"/>
  <c r="F38" i="1"/>
  <c r="B39" i="1"/>
  <c r="C39" i="1"/>
  <c r="D39" i="1"/>
  <c r="E39" i="1"/>
  <c r="E61" i="1" s="1"/>
  <c r="F39" i="1"/>
  <c r="B40" i="1"/>
  <c r="C40" i="1"/>
  <c r="D40" i="1"/>
  <c r="E40" i="1"/>
  <c r="E62" i="1" s="1"/>
  <c r="F40" i="1"/>
  <c r="F62" i="1" s="1"/>
  <c r="D26" i="1"/>
  <c r="D48" i="1" s="1"/>
  <c r="E26" i="1"/>
  <c r="E48" i="1" s="1"/>
  <c r="F26" i="1"/>
  <c r="F48" i="1" s="1"/>
  <c r="C26" i="1"/>
  <c r="C48" i="1" s="1"/>
  <c r="C56" i="1" l="1"/>
  <c r="E50" i="1"/>
  <c r="C49" i="1"/>
  <c r="G49" i="1"/>
  <c r="L50" i="1" s="1"/>
  <c r="F54" i="1"/>
  <c r="C53" i="1"/>
  <c r="F51" i="1"/>
  <c r="C52" i="1"/>
  <c r="E58" i="1"/>
  <c r="C57" i="1"/>
  <c r="E54" i="1"/>
  <c r="E51" i="1"/>
  <c r="F60" i="1"/>
  <c r="B58" i="1"/>
  <c r="B54" i="1"/>
  <c r="F52" i="1"/>
  <c r="B50" i="1"/>
  <c r="C50" i="1"/>
  <c r="E60" i="1"/>
  <c r="E56" i="1"/>
  <c r="E52" i="1"/>
  <c r="C51" i="1"/>
  <c r="C58" i="1"/>
  <c r="F61" i="1"/>
  <c r="B55" i="1"/>
  <c r="F53" i="1"/>
  <c r="D60" i="1"/>
  <c r="D52" i="1"/>
  <c r="C60" i="1"/>
  <c r="D62" i="1"/>
  <c r="C61" i="1"/>
  <c r="B60" i="1"/>
  <c r="F56" i="1"/>
  <c r="D54" i="1"/>
  <c r="G53" i="1"/>
  <c r="M49" i="1" s="1"/>
  <c r="D57" i="1"/>
  <c r="D49" i="1"/>
  <c r="D58" i="1"/>
  <c r="D50" i="1"/>
  <c r="D59" i="1"/>
  <c r="C59" i="1"/>
  <c r="D61" i="1"/>
  <c r="D53" i="1"/>
  <c r="B61" i="1"/>
  <c r="D55" i="1"/>
  <c r="C54" i="1"/>
  <c r="F49" i="1"/>
  <c r="D51" i="1"/>
  <c r="B59" i="1"/>
  <c r="C62" i="1"/>
  <c r="F57" i="1"/>
  <c r="B62" i="1"/>
  <c r="F58" i="1"/>
  <c r="E57" i="1"/>
  <c r="D56" i="1"/>
  <c r="C55" i="1"/>
  <c r="F50" i="1"/>
  <c r="E49" i="1"/>
  <c r="G57" i="1"/>
  <c r="M53" i="1" s="1"/>
  <c r="G59" i="1"/>
  <c r="N50" i="1" s="1"/>
  <c r="G51" i="1"/>
  <c r="L52" i="1" s="1"/>
  <c r="G50" i="1"/>
  <c r="L51" i="1" s="1"/>
  <c r="G48" i="1"/>
  <c r="L49" i="1" s="1"/>
  <c r="G62" i="1"/>
  <c r="N53" i="1" s="1"/>
  <c r="G60" i="1"/>
  <c r="N51" i="1" s="1"/>
  <c r="J51" i="1" s="1"/>
  <c r="G58" i="1"/>
  <c r="N49" i="1" s="1"/>
  <c r="G56" i="1"/>
  <c r="M52" i="1" s="1"/>
  <c r="G54" i="1"/>
  <c r="M50" i="1" s="1"/>
  <c r="J50" i="1" s="1"/>
  <c r="G52" i="1"/>
  <c r="L53" i="1" s="1"/>
  <c r="J53" i="1" l="1"/>
  <c r="K51" i="1"/>
  <c r="K52" i="1"/>
  <c r="K53" i="1"/>
  <c r="K50" i="1"/>
  <c r="K49" i="1"/>
  <c r="J52" i="1"/>
</calcChain>
</file>

<file path=xl/sharedStrings.xml><?xml version="1.0" encoding="utf-8"?>
<sst xmlns="http://schemas.openxmlformats.org/spreadsheetml/2006/main" count="76" uniqueCount="40">
  <si>
    <t>SIL-IS only</t>
  </si>
  <si>
    <t>K (shortRNA1)</t>
  </si>
  <si>
    <t>K (shortRNA2)</t>
  </si>
  <si>
    <t>K (shortRNA3)</t>
  </si>
  <si>
    <t>UVA (shortRNA1)</t>
  </si>
  <si>
    <t>UVA (shortRNA2)</t>
  </si>
  <si>
    <t>UVA (shortRNA3)</t>
  </si>
  <si>
    <t>UVC (shortRNA1)</t>
  </si>
  <si>
    <t>UVC (shortRNA3)</t>
  </si>
  <si>
    <t>AcD (shortRNA1)</t>
  </si>
  <si>
    <t>AcD (shortRNA2)</t>
  </si>
  <si>
    <t>AcD (shortRNA3)</t>
  </si>
  <si>
    <t>Gamma (shortRNA1)</t>
  </si>
  <si>
    <t>Gamma (shortRNA2)</t>
  </si>
  <si>
    <t>Gamma (shortRNA3)</t>
  </si>
  <si>
    <t>Inosine</t>
  </si>
  <si>
    <t>(fmol)</t>
  </si>
  <si>
    <t>m6A</t>
  </si>
  <si>
    <t>m62A</t>
  </si>
  <si>
    <t>m5U</t>
  </si>
  <si>
    <t>m7G</t>
  </si>
  <si>
    <t>ac4C</t>
  </si>
  <si>
    <t>C</t>
  </si>
  <si>
    <t>U</t>
  </si>
  <si>
    <t>G</t>
  </si>
  <si>
    <t>A</t>
  </si>
  <si>
    <t>N</t>
  </si>
  <si>
    <t>Ctrl</t>
  </si>
  <si>
    <t>UVA</t>
  </si>
  <si>
    <t>UVC</t>
  </si>
  <si>
    <t>ActD</t>
  </si>
  <si>
    <t>Gamma</t>
  </si>
  <si>
    <t>average</t>
  </si>
  <si>
    <t>st.dev P</t>
  </si>
  <si>
    <t>Inosine/N(%)</t>
  </si>
  <si>
    <t>m6A/N(%)</t>
  </si>
  <si>
    <t>m62A/N(%)</t>
  </si>
  <si>
    <t>m5U/N(%)</t>
  </si>
  <si>
    <t>m7G/N(%)</t>
  </si>
  <si>
    <t>ac4C/N(%)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</si>
</sst>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0" fillId="0" borderId="1" xfId="0" applyNumberFormat="1" applyBorder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Border="1"/>
    <xf numFmtId="2" fontId="0" fillId="0" borderId="0" xfId="0" applyNumberForma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2000" b="1"/>
              <a:t>ac</a:t>
            </a:r>
            <a:r>
              <a:rPr lang="cs-CZ" sz="2000" b="1" baseline="30000"/>
              <a:t>4</a:t>
            </a:r>
            <a:r>
              <a:rPr lang="cs-CZ" sz="2000" b="1"/>
              <a:t>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/>
            </a:solidFill>
            <a:ln w="19050">
              <a:solidFill>
                <a:sysClr val="windowText" lastClr="000000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data!$K$49:$K$53</c:f>
                <c:numCache>
                  <c:formatCode>General</c:formatCode>
                  <c:ptCount val="5"/>
                  <c:pt idx="0">
                    <c:v>8.4435001079709764</c:v>
                  </c:pt>
                  <c:pt idx="1">
                    <c:v>1.9306109194716243</c:v>
                  </c:pt>
                  <c:pt idx="2">
                    <c:v>2.2776776545606681</c:v>
                  </c:pt>
                  <c:pt idx="3">
                    <c:v>4.0902558702277467</c:v>
                  </c:pt>
                  <c:pt idx="4">
                    <c:v>10.200311604440317</c:v>
                  </c:pt>
                </c:numCache>
              </c:numRef>
            </c:plus>
            <c:minus>
              <c:numRef>
                <c:f>data!$K$49:$K$53</c:f>
                <c:numCache>
                  <c:formatCode>General</c:formatCode>
                  <c:ptCount val="5"/>
                  <c:pt idx="0">
                    <c:v>8.4435001079709764</c:v>
                  </c:pt>
                  <c:pt idx="1">
                    <c:v>1.9306109194716243</c:v>
                  </c:pt>
                  <c:pt idx="2">
                    <c:v>2.2776776545606681</c:v>
                  </c:pt>
                  <c:pt idx="3">
                    <c:v>4.0902558702277467</c:v>
                  </c:pt>
                  <c:pt idx="4">
                    <c:v>10.200311604440317</c:v>
                  </c:pt>
                </c:numCache>
              </c:numRef>
            </c:minus>
            <c:spPr>
              <a:noFill/>
              <a:ln w="19050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cat>
            <c:numRef>
              <c:f>data!$I$27:$I$31</c:f>
              <c:numCache>
                <c:formatCode>General</c:formatCode>
                <c:ptCount val="5"/>
              </c:numCache>
            </c:numRef>
          </c:cat>
          <c:val>
            <c:numRef>
              <c:f>data!$J$49:$J$53</c:f>
              <c:numCache>
                <c:formatCode>0.00</c:formatCode>
                <c:ptCount val="5"/>
                <c:pt idx="0">
                  <c:v>109.9917427659917</c:v>
                </c:pt>
                <c:pt idx="1">
                  <c:v>110.80691973701528</c:v>
                </c:pt>
                <c:pt idx="2">
                  <c:v>125.86064455369598</c:v>
                </c:pt>
                <c:pt idx="3">
                  <c:v>97.006821411821264</c:v>
                </c:pt>
                <c:pt idx="4">
                  <c:v>113.49335953834351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FC-4DD2-91E2-BE6C80F1C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991967760"/>
        <c:axId val="991966096"/>
      </c:barChart>
      <c:scatterChart>
        <c:scatterStyle val="lineMarker"/>
        <c:varyColors val="0"/>
        <c:ser>
          <c:idx val="1"/>
          <c:order val="1"/>
          <c:tx>
            <c:v>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15875">
                <a:solidFill>
                  <a:sysClr val="windowText" lastClr="000000"/>
                </a:solidFill>
              </a:ln>
              <a:effectLst/>
            </c:spPr>
          </c:marker>
          <c:yVal>
            <c:numRef>
              <c:f>data!$L$49:$L$53</c:f>
              <c:numCache>
                <c:formatCode>0.00</c:formatCode>
                <c:ptCount val="5"/>
                <c:pt idx="0">
                  <c:v>100</c:v>
                </c:pt>
                <c:pt idx="1">
                  <c:v>109.30858985792685</c:v>
                </c:pt>
                <c:pt idx="2">
                  <c:v>125.56420852433112</c:v>
                </c:pt>
                <c:pt idx="3">
                  <c:v>91.26986160701108</c:v>
                </c:pt>
                <c:pt idx="4">
                  <c:v>101.24305128252915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6FC-4DD2-91E2-BE6C80F1C92A}"/>
            </c:ext>
          </c:extLst>
        </c:ser>
        <c:ser>
          <c:idx val="2"/>
          <c:order val="2"/>
          <c:tx>
            <c:v>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15875">
                <a:solidFill>
                  <a:schemeClr val="tx1"/>
                </a:solidFill>
              </a:ln>
              <a:effectLst/>
            </c:spPr>
          </c:marker>
          <c:yVal>
            <c:numRef>
              <c:f>data!$M$49:$M$53</c:f>
              <c:numCache>
                <c:formatCode>0.00</c:formatCode>
                <c:ptCount val="5"/>
                <c:pt idx="0">
                  <c:v>120.65002074721487</c:v>
                </c:pt>
                <c:pt idx="1">
                  <c:v>109.5794351214669</c:v>
                </c:pt>
                <c:pt idx="2">
                  <c:v>128.78659860830342</c:v>
                </c:pt>
                <c:pt idx="3">
                  <c:v>99.234396661104739</c:v>
                </c:pt>
                <c:pt idx="4">
                  <c:v>113.02177235180881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6FC-4DD2-91E2-BE6C80F1C92A}"/>
            </c:ext>
          </c:extLst>
        </c:ser>
        <c:ser>
          <c:idx val="3"/>
          <c:order val="3"/>
          <c:tx>
            <c:v>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15875">
                <a:solidFill>
                  <a:schemeClr val="tx1"/>
                </a:solidFill>
              </a:ln>
              <a:effectLst/>
            </c:spPr>
          </c:marker>
          <c:yVal>
            <c:numRef>
              <c:f>data!$N$49:$N$53</c:f>
              <c:numCache>
                <c:formatCode>0.00</c:formatCode>
                <c:ptCount val="5"/>
                <c:pt idx="0">
                  <c:v>109.32520755076025</c:v>
                </c:pt>
                <c:pt idx="1">
                  <c:v>113.53273423165209</c:v>
                </c:pt>
                <c:pt idx="2">
                  <c:v>123.2311265284534</c:v>
                </c:pt>
                <c:pt idx="3">
                  <c:v>100.516205967348</c:v>
                </c:pt>
                <c:pt idx="4">
                  <c:v>126.21525498069259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6FC-4DD2-91E2-BE6C80F1C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1967760"/>
        <c:axId val="991966096"/>
      </c:scatterChart>
      <c:catAx>
        <c:axId val="99196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991966096"/>
        <c:crosses val="autoZero"/>
        <c:auto val="1"/>
        <c:lblAlgn val="ctr"/>
        <c:lblOffset val="100"/>
        <c:noMultiLvlLbl val="0"/>
      </c:catAx>
      <c:valAx>
        <c:axId val="991966096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400"/>
                  <a:t>relative ratio</a:t>
                </a:r>
                <a:r>
                  <a:rPr lang="cs-CZ" sz="1400" baseline="0"/>
                  <a:t> </a:t>
                </a:r>
                <a:r>
                  <a:rPr lang="cs-CZ" sz="1400"/>
                  <a:t>ac</a:t>
                </a:r>
                <a:r>
                  <a:rPr lang="cs-CZ" sz="1400" baseline="30000"/>
                  <a:t>4</a:t>
                </a:r>
                <a:r>
                  <a:rPr lang="cs-CZ" sz="1400"/>
                  <a:t>C/N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19050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991967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304799</xdr:colOff>
      <xdr:row>43</xdr:row>
      <xdr:rowOff>180976</xdr:rowOff>
    </xdr:from>
    <xdr:to>
      <xdr:col>24</xdr:col>
      <xdr:colOff>104775</xdr:colOff>
      <xdr:row>63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9DA9D25-631F-48EF-89D0-75F92E551C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1</xdr:row>
      <xdr:rowOff>171450</xdr:rowOff>
    </xdr:from>
    <xdr:to>
      <xdr:col>9</xdr:col>
      <xdr:colOff>259145</xdr:colOff>
      <xdr:row>25</xdr:row>
      <xdr:rowOff>98688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5D83BAE-21CD-4A21-A554-DFC96C1F5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" y="361950"/>
          <a:ext cx="5145470" cy="4499238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31</xdr:row>
      <xdr:rowOff>171450</xdr:rowOff>
    </xdr:from>
    <xdr:to>
      <xdr:col>9</xdr:col>
      <xdr:colOff>297245</xdr:colOff>
      <xdr:row>55</xdr:row>
      <xdr:rowOff>98688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5B18807-4E16-4099-8789-235258B5C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8175" y="6076950"/>
          <a:ext cx="5145470" cy="4499238"/>
        </a:xfrm>
        <a:prstGeom prst="rect">
          <a:avLst/>
        </a:prstGeom>
      </xdr:spPr>
    </xdr:pic>
    <xdr:clientData/>
  </xdr:twoCellAnchor>
  <xdr:twoCellAnchor editAs="oneCell">
    <xdr:from>
      <xdr:col>9</xdr:col>
      <xdr:colOff>600075</xdr:colOff>
      <xdr:row>32</xdr:row>
      <xdr:rowOff>0</xdr:rowOff>
    </xdr:from>
    <xdr:to>
      <xdr:col>18</xdr:col>
      <xdr:colOff>259145</xdr:colOff>
      <xdr:row>55</xdr:row>
      <xdr:rowOff>117738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34863477-1D32-479D-A5A4-3CE70ED7E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86475" y="6096000"/>
          <a:ext cx="5145470" cy="449923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18</xdr:col>
      <xdr:colOff>268670</xdr:colOff>
      <xdr:row>25</xdr:row>
      <xdr:rowOff>117738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2361B72-B0F7-4E8A-9F3A-375F25CE7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81000"/>
          <a:ext cx="5145470" cy="4499238"/>
        </a:xfrm>
        <a:prstGeom prst="rect">
          <a:avLst/>
        </a:prstGeom>
      </xdr:spPr>
    </xdr:pic>
    <xdr:clientData/>
  </xdr:twoCellAnchor>
  <xdr:twoCellAnchor editAs="oneCell">
    <xdr:from>
      <xdr:col>19</xdr:col>
      <xdr:colOff>142875</xdr:colOff>
      <xdr:row>32</xdr:row>
      <xdr:rowOff>38100</xdr:rowOff>
    </xdr:from>
    <xdr:to>
      <xdr:col>27</xdr:col>
      <xdr:colOff>411545</xdr:colOff>
      <xdr:row>55</xdr:row>
      <xdr:rowOff>155838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4B7C659D-1B46-470B-B2F7-7D8E9DAC2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725275" y="6134100"/>
          <a:ext cx="5145470" cy="4499238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2</xdr:row>
      <xdr:rowOff>0</xdr:rowOff>
    </xdr:from>
    <xdr:to>
      <xdr:col>27</xdr:col>
      <xdr:colOff>268670</xdr:colOff>
      <xdr:row>25</xdr:row>
      <xdr:rowOff>117738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ECDB8D12-8215-42DA-9DC2-9C644F816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582400" y="381000"/>
          <a:ext cx="5145470" cy="4499238"/>
        </a:xfrm>
        <a:prstGeom prst="rect">
          <a:avLst/>
        </a:prstGeom>
      </xdr:spPr>
    </xdr:pic>
    <xdr:clientData/>
  </xdr:twoCellAnchor>
  <xdr:twoCellAnchor editAs="oneCell">
    <xdr:from>
      <xdr:col>37</xdr:col>
      <xdr:colOff>533400</xdr:colOff>
      <xdr:row>2</xdr:row>
      <xdr:rowOff>66675</xdr:rowOff>
    </xdr:from>
    <xdr:to>
      <xdr:col>46</xdr:col>
      <xdr:colOff>192470</xdr:colOff>
      <xdr:row>25</xdr:row>
      <xdr:rowOff>184413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638CA68-74B5-47F4-B914-FD25D9012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3088600" y="447675"/>
          <a:ext cx="5145470" cy="44992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421083</xdr:colOff>
      <xdr:row>21</xdr:row>
      <xdr:rowOff>12523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CB6812-5290-4C58-8255-DEAE22EE4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5297883" cy="382252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9</xdr:col>
      <xdr:colOff>421083</xdr:colOff>
      <xdr:row>46</xdr:row>
      <xdr:rowOff>12523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D301A7E-1D4C-4082-BA78-60919CFE9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953000"/>
          <a:ext cx="5297883" cy="3822523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26</xdr:row>
      <xdr:rowOff>0</xdr:rowOff>
    </xdr:from>
    <xdr:to>
      <xdr:col>18</xdr:col>
      <xdr:colOff>430608</xdr:colOff>
      <xdr:row>46</xdr:row>
      <xdr:rowOff>12523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48D136B-CA54-40FD-8973-F02970208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05525" y="4953000"/>
          <a:ext cx="5297883" cy="382252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18</xdr:col>
      <xdr:colOff>421083</xdr:colOff>
      <xdr:row>21</xdr:row>
      <xdr:rowOff>12523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7F04FAA-978A-4676-A8A5-01E88D7D9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190500"/>
          <a:ext cx="5297883" cy="3822523"/>
        </a:xfrm>
        <a:prstGeom prst="rect">
          <a:avLst/>
        </a:prstGeom>
      </xdr:spPr>
    </xdr:pic>
    <xdr:clientData/>
  </xdr:twoCellAnchor>
  <xdr:twoCellAnchor editAs="oneCell">
    <xdr:from>
      <xdr:col>19</xdr:col>
      <xdr:colOff>19050</xdr:colOff>
      <xdr:row>1</xdr:row>
      <xdr:rowOff>19050</xdr:rowOff>
    </xdr:from>
    <xdr:to>
      <xdr:col>27</xdr:col>
      <xdr:colOff>440133</xdr:colOff>
      <xdr:row>21</xdr:row>
      <xdr:rowOff>31573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AAB0702-92F7-408F-8244-BC3C9C2CE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601450" y="209550"/>
          <a:ext cx="5297883" cy="382252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71</xdr:row>
      <xdr:rowOff>0</xdr:rowOff>
    </xdr:from>
    <xdr:to>
      <xdr:col>19</xdr:col>
      <xdr:colOff>421083</xdr:colOff>
      <xdr:row>91</xdr:row>
      <xdr:rowOff>12523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AC41A69-D7C3-4C48-BDF2-5E9B38644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705600" y="13525500"/>
          <a:ext cx="5297883" cy="3822523"/>
        </a:xfrm>
        <a:prstGeom prst="rect">
          <a:avLst/>
        </a:prstGeom>
      </xdr:spPr>
    </xdr:pic>
    <xdr:clientData/>
  </xdr:twoCellAnchor>
  <xdr:twoCellAnchor editAs="oneCell">
    <xdr:from>
      <xdr:col>19</xdr:col>
      <xdr:colOff>47625</xdr:colOff>
      <xdr:row>26</xdr:row>
      <xdr:rowOff>0</xdr:rowOff>
    </xdr:from>
    <xdr:to>
      <xdr:col>27</xdr:col>
      <xdr:colOff>468708</xdr:colOff>
      <xdr:row>46</xdr:row>
      <xdr:rowOff>12523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9AE76F95-89A6-454F-96C3-8DA67E5F8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630025" y="4953000"/>
          <a:ext cx="5297883" cy="38225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753B3-9153-4616-8E7D-1DD2081BB1F3}">
  <dimension ref="A2:O62"/>
  <sheetViews>
    <sheetView topLeftCell="A19" workbookViewId="0">
      <selection activeCell="I63" sqref="I63"/>
    </sheetView>
  </sheetViews>
  <sheetFormatPr defaultRowHeight="15" x14ac:dyDescent="0.25"/>
  <cols>
    <col min="1" max="1" width="26.5703125" customWidth="1"/>
    <col min="2" max="2" width="13" customWidth="1"/>
    <col min="3" max="3" width="12.28515625" customWidth="1"/>
    <col min="4" max="4" width="14.140625" customWidth="1"/>
    <col min="5" max="5" width="13" customWidth="1"/>
    <col min="6" max="6" width="12.85546875" customWidth="1"/>
    <col min="7" max="7" width="16.140625" customWidth="1"/>
    <col min="12" max="12" width="11.85546875" customWidth="1"/>
  </cols>
  <sheetData>
    <row r="2" spans="1:12" x14ac:dyDescent="0.25">
      <c r="B2" s="1" t="s">
        <v>15</v>
      </c>
      <c r="C2" s="1" t="s">
        <v>17</v>
      </c>
      <c r="D2" s="1" t="s">
        <v>18</v>
      </c>
      <c r="E2" s="1" t="s">
        <v>19</v>
      </c>
      <c r="F2" s="1" t="s">
        <v>20</v>
      </c>
      <c r="G2" s="1" t="s">
        <v>21</v>
      </c>
      <c r="H2" s="3" t="s">
        <v>22</v>
      </c>
      <c r="I2" s="3" t="s">
        <v>23</v>
      </c>
      <c r="J2" s="3" t="s">
        <v>24</v>
      </c>
      <c r="K2" s="3" t="s">
        <v>25</v>
      </c>
      <c r="L2" s="4" t="s">
        <v>26</v>
      </c>
    </row>
    <row r="3" spans="1:12" x14ac:dyDescent="0.25">
      <c r="B3" s="1" t="s">
        <v>16</v>
      </c>
      <c r="C3" s="1" t="s">
        <v>16</v>
      </c>
      <c r="D3" s="1" t="s">
        <v>16</v>
      </c>
      <c r="E3" s="1" t="s">
        <v>16</v>
      </c>
      <c r="F3" s="1" t="s">
        <v>16</v>
      </c>
      <c r="G3" s="1" t="s">
        <v>16</v>
      </c>
    </row>
    <row r="4" spans="1:12" x14ac:dyDescent="0.25">
      <c r="A4" t="s">
        <v>0</v>
      </c>
      <c r="B4" s="2">
        <v>5.4237098257129901</v>
      </c>
      <c r="C4" s="2">
        <v>0.29753530263560751</v>
      </c>
      <c r="D4" s="2">
        <v>0.12069750307671213</v>
      </c>
      <c r="E4" s="2">
        <v>2.1671980392743233</v>
      </c>
      <c r="F4" s="2">
        <v>1.9023913117392766</v>
      </c>
      <c r="G4" s="2">
        <v>3.008163726324673</v>
      </c>
    </row>
    <row r="5" spans="1:12" x14ac:dyDescent="0.25">
      <c r="A5" t="s">
        <v>1</v>
      </c>
      <c r="B5" s="2">
        <v>855.45322342958025</v>
      </c>
      <c r="C5" s="2">
        <v>15.038328263193495</v>
      </c>
      <c r="D5" s="2">
        <v>2.7314103007094301</v>
      </c>
      <c r="E5" s="2">
        <v>1887.2347704685708</v>
      </c>
      <c r="F5" s="2">
        <v>3361.4251340105748</v>
      </c>
      <c r="G5" s="2">
        <v>624.98892541148371</v>
      </c>
      <c r="H5">
        <v>125989.24307950717</v>
      </c>
      <c r="I5">
        <v>151782.19173645356</v>
      </c>
      <c r="J5">
        <v>82771.627013845631</v>
      </c>
      <c r="K5">
        <v>139566.04637497279</v>
      </c>
      <c r="L5">
        <v>500109.1082047791</v>
      </c>
    </row>
    <row r="6" spans="1:12" x14ac:dyDescent="0.25">
      <c r="A6" t="s">
        <v>4</v>
      </c>
      <c r="B6" s="2">
        <v>901.85583707880528</v>
      </c>
      <c r="C6" s="2">
        <v>12.975853560802726</v>
      </c>
      <c r="D6" s="2">
        <v>3.2430027031710953</v>
      </c>
      <c r="E6" s="2">
        <v>1972.5412373225706</v>
      </c>
      <c r="F6" s="2">
        <v>3512.2946083550796</v>
      </c>
      <c r="G6" s="2">
        <v>721.69380241052852</v>
      </c>
      <c r="H6">
        <v>134751.76082615723</v>
      </c>
      <c r="I6">
        <v>160382.80469655129</v>
      </c>
      <c r="J6">
        <v>89663.442325600976</v>
      </c>
      <c r="K6">
        <v>143857.16630527709</v>
      </c>
      <c r="L6">
        <v>528655.17415358662</v>
      </c>
    </row>
    <row r="7" spans="1:12" x14ac:dyDescent="0.25">
      <c r="A7" t="s">
        <v>7</v>
      </c>
      <c r="B7" s="2">
        <v>1326.7423990934642</v>
      </c>
      <c r="C7" s="2">
        <v>19.557129979764554</v>
      </c>
      <c r="D7" s="2">
        <v>5.1299872254473451</v>
      </c>
      <c r="E7" s="2">
        <v>2797.1921468814794</v>
      </c>
      <c r="F7" s="2">
        <v>4909.5240200516437</v>
      </c>
      <c r="G7" s="2">
        <v>913.2714310902669</v>
      </c>
      <c r="H7">
        <v>112197.28869055671</v>
      </c>
      <c r="I7">
        <v>194172.92650429724</v>
      </c>
      <c r="J7">
        <v>88271.228101801069</v>
      </c>
      <c r="K7">
        <v>188251.72660582673</v>
      </c>
      <c r="L7">
        <v>582893.16990248172</v>
      </c>
    </row>
    <row r="8" spans="1:12" x14ac:dyDescent="0.25">
      <c r="A8" t="s">
        <v>9</v>
      </c>
      <c r="B8" s="2">
        <v>857.78162001503995</v>
      </c>
      <c r="C8" s="2">
        <v>16.646612070937497</v>
      </c>
      <c r="D8" s="2">
        <v>3.4370787772547677</v>
      </c>
      <c r="E8" s="2">
        <v>1933.2598970044503</v>
      </c>
      <c r="F8" s="2">
        <v>3422.3771817053098</v>
      </c>
      <c r="G8" s="2">
        <v>621.29258000585594</v>
      </c>
      <c r="H8">
        <v>131027.9481421597</v>
      </c>
      <c r="I8">
        <v>165067.41491790381</v>
      </c>
      <c r="J8">
        <v>94840.455410761439</v>
      </c>
      <c r="K8">
        <v>153753.32686200854</v>
      </c>
      <c r="L8">
        <v>544689.14533283352</v>
      </c>
    </row>
    <row r="9" spans="1:12" x14ac:dyDescent="0.25">
      <c r="A9" t="s">
        <v>12</v>
      </c>
      <c r="B9" s="2">
        <v>966.18787079177787</v>
      </c>
      <c r="C9" s="2">
        <v>23.279558600664465</v>
      </c>
      <c r="D9" s="2">
        <v>6.0526655543123749</v>
      </c>
      <c r="E9" s="2">
        <v>2192.1352478461822</v>
      </c>
      <c r="F9" s="2">
        <v>3848.8067215455026</v>
      </c>
      <c r="G9" s="2">
        <v>710.70918714858578</v>
      </c>
      <c r="H9">
        <v>120119.57654225008</v>
      </c>
      <c r="I9">
        <v>181391.88353399697</v>
      </c>
      <c r="J9">
        <v>93310.615702340699</v>
      </c>
      <c r="K9">
        <v>167224.63483004575</v>
      </c>
      <c r="L9">
        <v>562046.71060863347</v>
      </c>
    </row>
    <row r="10" spans="1:12" x14ac:dyDescent="0.25">
      <c r="A10" t="s">
        <v>2</v>
      </c>
      <c r="B10" s="2">
        <v>937.96763239342124</v>
      </c>
      <c r="C10" s="2">
        <v>13.952669781606239</v>
      </c>
      <c r="D10" s="2">
        <v>2.5814947441252594</v>
      </c>
      <c r="E10" s="2">
        <v>2071.5196221596912</v>
      </c>
      <c r="F10" s="2">
        <v>3735.2057031658837</v>
      </c>
      <c r="G10" s="2">
        <v>700.48593303631287</v>
      </c>
      <c r="H10">
        <v>101992.43517810352</v>
      </c>
      <c r="I10">
        <v>148043.36384510651</v>
      </c>
      <c r="J10">
        <v>73546.534348914574</v>
      </c>
      <c r="K10">
        <v>141244.06159365244</v>
      </c>
      <c r="L10">
        <v>464826.39496577706</v>
      </c>
    </row>
    <row r="11" spans="1:12" x14ac:dyDescent="0.25">
      <c r="A11" t="s">
        <v>5</v>
      </c>
      <c r="B11" s="2">
        <v>1052.0101410362902</v>
      </c>
      <c r="C11" s="2">
        <v>5.5555253230123016</v>
      </c>
      <c r="D11" s="2">
        <v>1.6569547159983586</v>
      </c>
      <c r="E11" s="2">
        <v>2121.8732696404513</v>
      </c>
      <c r="F11" s="2">
        <v>3907.8150905253892</v>
      </c>
      <c r="G11" s="2">
        <v>715.94171167568095</v>
      </c>
      <c r="H11">
        <v>130899.50416776119</v>
      </c>
      <c r="I11">
        <v>153912.5853266296</v>
      </c>
      <c r="J11">
        <v>87736.216916129051</v>
      </c>
      <c r="K11">
        <v>150579.50150177162</v>
      </c>
      <c r="L11">
        <v>523127.80791229144</v>
      </c>
    </row>
    <row r="12" spans="1:12" x14ac:dyDescent="0.25">
      <c r="A12" t="s">
        <v>7</v>
      </c>
      <c r="B12" s="2">
        <v>1340.1671048768212</v>
      </c>
      <c r="C12" s="2">
        <v>15.184918437043992</v>
      </c>
      <c r="D12" s="2">
        <v>3.6834986593513679</v>
      </c>
      <c r="E12" s="2">
        <v>2736.7106954648521</v>
      </c>
      <c r="F12" s="2">
        <v>4931.7908906336834</v>
      </c>
      <c r="G12" s="2">
        <v>906.78203347761246</v>
      </c>
      <c r="H12">
        <v>108123.98831940789</v>
      </c>
      <c r="I12">
        <v>186652.19322715138</v>
      </c>
      <c r="J12">
        <v>84502.870352909871</v>
      </c>
      <c r="K12">
        <v>184977.90176742434</v>
      </c>
      <c r="L12">
        <v>564256.95366689342</v>
      </c>
    </row>
    <row r="13" spans="1:12" x14ac:dyDescent="0.25">
      <c r="A13" t="s">
        <v>10</v>
      </c>
      <c r="B13" s="2">
        <v>943.16140555669131</v>
      </c>
      <c r="C13" s="2">
        <v>5.3357405744048716</v>
      </c>
      <c r="D13" s="2">
        <v>1.5100032718616823</v>
      </c>
      <c r="E13" s="2">
        <v>1980.1532285388994</v>
      </c>
      <c r="F13" s="2">
        <v>3647.8598253585851</v>
      </c>
      <c r="G13" s="2">
        <v>659.68327585666293</v>
      </c>
      <c r="H13">
        <v>125236.31658398348</v>
      </c>
      <c r="I13">
        <v>160890.23190774603</v>
      </c>
      <c r="J13">
        <v>93149.55265578843</v>
      </c>
      <c r="K13">
        <v>152802.91977913634</v>
      </c>
      <c r="L13">
        <v>532079.02092665434</v>
      </c>
    </row>
    <row r="14" spans="1:12" x14ac:dyDescent="0.25">
      <c r="A14" t="s">
        <v>13</v>
      </c>
      <c r="B14" s="2">
        <v>1201.9613236586824</v>
      </c>
      <c r="C14" s="2">
        <v>9.0459982878400282</v>
      </c>
      <c r="D14" s="2">
        <v>2.4508363192509375</v>
      </c>
      <c r="E14" s="2">
        <v>2410.2076052342768</v>
      </c>
      <c r="F14" s="2">
        <v>4467.8745183214251</v>
      </c>
      <c r="G14" s="2">
        <v>767.39650243468373</v>
      </c>
      <c r="H14">
        <v>117794.07693489018</v>
      </c>
      <c r="I14">
        <v>173787.01284378945</v>
      </c>
      <c r="J14">
        <v>87311.096567225613</v>
      </c>
      <c r="K14">
        <v>164908.50061270996</v>
      </c>
      <c r="L14">
        <v>543800.6869586152</v>
      </c>
    </row>
    <row r="15" spans="1:12" x14ac:dyDescent="0.25">
      <c r="A15" t="s">
        <v>3</v>
      </c>
      <c r="B15" s="2">
        <v>980.13763069803588</v>
      </c>
      <c r="C15" s="2">
        <v>9.4447093784938385</v>
      </c>
      <c r="D15" s="2">
        <v>1.6244610732151452</v>
      </c>
      <c r="E15" s="2">
        <v>2113.6907158752656</v>
      </c>
      <c r="F15" s="2">
        <v>3843.8052354845313</v>
      </c>
      <c r="G15" s="2">
        <v>699.76022765517246</v>
      </c>
      <c r="H15">
        <v>119480.84051904545</v>
      </c>
      <c r="I15">
        <v>156793.56080132109</v>
      </c>
      <c r="J15">
        <v>86797.969391508377</v>
      </c>
      <c r="K15">
        <v>149370.866043758</v>
      </c>
      <c r="L15">
        <v>512443.23675563291</v>
      </c>
    </row>
    <row r="16" spans="1:12" x14ac:dyDescent="0.25">
      <c r="A16" t="s">
        <v>6</v>
      </c>
      <c r="B16" s="2">
        <v>1114.192799671473</v>
      </c>
      <c r="C16" s="2">
        <v>8.7955402638807563</v>
      </c>
      <c r="D16" s="2">
        <v>2.0990453682667707</v>
      </c>
      <c r="E16" s="2">
        <v>2309.0066788174886</v>
      </c>
      <c r="F16" s="2">
        <v>4213.6227090281845</v>
      </c>
      <c r="G16" s="2">
        <v>756.84686377566163</v>
      </c>
      <c r="H16">
        <v>117702.14193769207</v>
      </c>
      <c r="I16">
        <v>167173.23716177561</v>
      </c>
      <c r="J16">
        <v>89150.56827667309</v>
      </c>
      <c r="K16">
        <v>159855.88741514794</v>
      </c>
      <c r="L16">
        <v>533881.83479128871</v>
      </c>
    </row>
    <row r="17" spans="1:15" x14ac:dyDescent="0.25">
      <c r="A17" t="s">
        <v>8</v>
      </c>
      <c r="B17" s="2">
        <v>1244.3639306602602</v>
      </c>
      <c r="C17" s="2">
        <v>18.156183818310655</v>
      </c>
      <c r="D17" s="2">
        <v>4.6571068009689904</v>
      </c>
      <c r="E17" s="2">
        <v>2693.7122854610748</v>
      </c>
      <c r="F17" s="2">
        <v>4739.5523066583792</v>
      </c>
      <c r="G17" s="2">
        <v>847.50989447335292</v>
      </c>
      <c r="H17">
        <v>105568.07120658419</v>
      </c>
      <c r="I17">
        <v>183529.45411598185</v>
      </c>
      <c r="J17">
        <v>82580.856696346658</v>
      </c>
      <c r="K17">
        <v>179342.34779811546</v>
      </c>
      <c r="L17">
        <v>551020.72981702816</v>
      </c>
    </row>
    <row r="18" spans="1:15" x14ac:dyDescent="0.25">
      <c r="A18" t="s">
        <v>11</v>
      </c>
      <c r="B18" s="2">
        <v>891.31321396798751</v>
      </c>
      <c r="C18" s="2">
        <v>6.2634480244415718</v>
      </c>
      <c r="D18" s="2">
        <v>1.0613286752223094</v>
      </c>
      <c r="E18" s="2">
        <v>1934.8491637106392</v>
      </c>
      <c r="F18" s="2">
        <v>3537.3225718832177</v>
      </c>
      <c r="G18" s="2">
        <v>640.18282723645098</v>
      </c>
      <c r="H18">
        <v>119494.6268815239</v>
      </c>
      <c r="I18">
        <v>151382.99514631927</v>
      </c>
      <c r="J18">
        <v>91187.090253895323</v>
      </c>
      <c r="K18">
        <v>147630.11137836194</v>
      </c>
      <c r="L18">
        <v>509694.8236601004</v>
      </c>
    </row>
    <row r="19" spans="1:15" x14ac:dyDescent="0.25">
      <c r="A19" t="s">
        <v>14</v>
      </c>
      <c r="B19" s="2">
        <v>1120.9383076297913</v>
      </c>
      <c r="C19" s="2">
        <v>8.9533125096236414</v>
      </c>
      <c r="D19" s="2">
        <v>2.2400755798565788</v>
      </c>
      <c r="E19" s="2">
        <v>2462.5015631319056</v>
      </c>
      <c r="F19" s="2">
        <v>4495.9873561595923</v>
      </c>
      <c r="G19" s="2">
        <v>812.68022239695233</v>
      </c>
      <c r="H19">
        <v>111171.17749772116</v>
      </c>
      <c r="I19">
        <v>174402.08061628588</v>
      </c>
      <c r="J19">
        <v>85632.229549345735</v>
      </c>
      <c r="K19">
        <v>144598.99915337749</v>
      </c>
      <c r="L19">
        <v>515804.48681673029</v>
      </c>
    </row>
    <row r="23" spans="1:15" x14ac:dyDescent="0.25">
      <c r="I23" s="10"/>
      <c r="J23" s="10"/>
      <c r="K23" s="10"/>
      <c r="L23" s="10"/>
      <c r="M23" s="10"/>
      <c r="N23" s="10"/>
      <c r="O23" s="10"/>
    </row>
    <row r="24" spans="1:15" x14ac:dyDescent="0.25">
      <c r="B24" s="7" t="str">
        <f>B2&amp;"/N(%)"</f>
        <v>Inosine/N(%)</v>
      </c>
      <c r="C24" s="6" t="str">
        <f t="shared" ref="C24:G24" si="0">C2&amp;"/N(%)"</f>
        <v>m6A/N(%)</v>
      </c>
      <c r="D24" s="7" t="str">
        <f t="shared" si="0"/>
        <v>m62A/N(%)</v>
      </c>
      <c r="E24" s="6" t="str">
        <f t="shared" si="0"/>
        <v>m5U/N(%)</v>
      </c>
      <c r="F24" s="6" t="str">
        <f t="shared" si="0"/>
        <v>m7G/N(%)</v>
      </c>
      <c r="G24" s="7" t="str">
        <f t="shared" si="0"/>
        <v>ac4C/N(%)</v>
      </c>
      <c r="I24" s="10"/>
      <c r="J24" s="10"/>
      <c r="K24" s="10"/>
      <c r="L24" s="10"/>
      <c r="M24" s="10"/>
      <c r="N24" s="10"/>
      <c r="O24" s="10"/>
    </row>
    <row r="25" spans="1:15" x14ac:dyDescent="0.25">
      <c r="I25" s="10"/>
      <c r="J25" s="10"/>
      <c r="K25" s="10"/>
      <c r="L25" s="10"/>
      <c r="M25" s="10"/>
      <c r="N25" s="10"/>
      <c r="O25" s="10"/>
    </row>
    <row r="26" spans="1:15" x14ac:dyDescent="0.25">
      <c r="A26" t="s">
        <v>1</v>
      </c>
      <c r="B26" s="9">
        <f>(B5-B$4)/$L5*100</f>
        <v>0.16996881273672118</v>
      </c>
      <c r="C26" s="8">
        <f>(C5-C$4)/$L5*100</f>
        <v>2.9475153958847702E-3</v>
      </c>
      <c r="D26" s="8">
        <f>(D5-D$4)/$L5*100</f>
        <v>5.2202864431009574E-4</v>
      </c>
      <c r="E26" s="8">
        <f>(E5-E$4)/$L5*100</f>
        <v>0.37693126189923737</v>
      </c>
      <c r="F26" s="8">
        <f>(F5-F$4)/$L5*100</f>
        <v>0.67175795992965914</v>
      </c>
      <c r="G26" s="8">
        <f>(G5-G$4)/$L5*100</f>
        <v>0.12436901297755955</v>
      </c>
      <c r="I26" s="10"/>
      <c r="J26" s="10"/>
      <c r="K26" s="10"/>
      <c r="L26" s="10"/>
      <c r="M26" s="10"/>
      <c r="N26" s="10"/>
      <c r="O26" s="10"/>
    </row>
    <row r="27" spans="1:15" x14ac:dyDescent="0.25">
      <c r="A27" t="s">
        <v>4</v>
      </c>
      <c r="B27" s="9">
        <f>(B6-B$4)/$L6*100</f>
        <v>0.16956840130967069</v>
      </c>
      <c r="C27" s="8">
        <f>(C6-C$4)/$L6*100</f>
        <v>2.398220783229064E-3</v>
      </c>
      <c r="D27" s="8">
        <f>(D6-D$4)/$L6*100</f>
        <v>5.9061281393744209E-4</v>
      </c>
      <c r="E27" s="8">
        <f>(E6-E$4)/$L6*100</f>
        <v>0.3727144149185716</v>
      </c>
      <c r="F27" s="8">
        <f>(F6-F$4)/$L6*100</f>
        <v>0.66402305106797077</v>
      </c>
      <c r="G27" s="8">
        <f>(G6-G$4)/$L6*100</f>
        <v>0.13594601430599237</v>
      </c>
      <c r="I27" s="10"/>
      <c r="J27" s="11"/>
      <c r="K27" s="10"/>
      <c r="L27" s="11"/>
      <c r="M27" s="11"/>
      <c r="N27" s="11"/>
      <c r="O27" s="10"/>
    </row>
    <row r="28" spans="1:15" x14ac:dyDescent="0.25">
      <c r="A28" t="s">
        <v>7</v>
      </c>
      <c r="B28" s="8">
        <f>(B7-B$4)/$L7*100</f>
        <v>0.22668282242675936</v>
      </c>
      <c r="C28" s="8">
        <f>(C7-C$4)/$L7*100</f>
        <v>3.3041379915896224E-3</v>
      </c>
      <c r="D28" s="8">
        <f>(D7-D$4)/$L7*100</f>
        <v>8.5938384270460545E-4</v>
      </c>
      <c r="E28" s="8">
        <f>(E7-E$4)/$L7*100</f>
        <v>0.47950895518467201</v>
      </c>
      <c r="F28" s="8">
        <f>(F7-F$4)/$L7*100</f>
        <v>0.84194186553274453</v>
      </c>
      <c r="G28" s="8">
        <f>(G7-G$4)/$L7*100</f>
        <v>0.1561629667947953</v>
      </c>
      <c r="I28" s="10"/>
      <c r="J28" s="11"/>
      <c r="K28" s="10"/>
      <c r="L28" s="11"/>
      <c r="M28" s="11"/>
      <c r="N28" s="11"/>
      <c r="O28" s="10"/>
    </row>
    <row r="29" spans="1:15" x14ac:dyDescent="0.25">
      <c r="A29" t="s">
        <v>9</v>
      </c>
      <c r="B29" s="8">
        <f>(B8-B$4)/$L8*100</f>
        <v>0.15648520215479816</v>
      </c>
      <c r="C29" s="8">
        <f>(C8-C$4)/$L8*100</f>
        <v>3.0015426061614919E-3</v>
      </c>
      <c r="D29" s="8">
        <f>(D8-D$4)/$L8*100</f>
        <v>6.0885760301897945E-4</v>
      </c>
      <c r="E29" s="8">
        <f>(E8-E$4)/$L8*100</f>
        <v>0.354531151485528</v>
      </c>
      <c r="F29" s="8">
        <f>(F8-F$4)/$L8*100</f>
        <v>0.62796823099962484</v>
      </c>
      <c r="G29" s="8">
        <f>(G8-G$4)/$L8*100</f>
        <v>0.11351142602662426</v>
      </c>
      <c r="I29" s="10"/>
      <c r="J29" s="11"/>
      <c r="K29" s="10"/>
      <c r="L29" s="11"/>
      <c r="M29" s="11"/>
      <c r="N29" s="11"/>
      <c r="O29" s="10"/>
    </row>
    <row r="30" spans="1:15" x14ac:dyDescent="0.25">
      <c r="A30" t="s">
        <v>12</v>
      </c>
      <c r="B30" s="8">
        <f>(B9-B$4)/$L9*100</f>
        <v>0.17094026934623729</v>
      </c>
      <c r="C30" s="8">
        <f>(C9-C$4)/$L9*100</f>
        <v>4.0889881328798998E-3</v>
      </c>
      <c r="D30" s="8">
        <f>(D9-D$4)/$L9*100</f>
        <v>1.0554226079914262E-3</v>
      </c>
      <c r="E30" s="8">
        <f>(E9-E$4)/$L9*100</f>
        <v>0.38964164516422817</v>
      </c>
      <c r="F30" s="8">
        <f>(F9-F$4)/$L9*100</f>
        <v>0.68444566218846792</v>
      </c>
      <c r="G30" s="8">
        <f>(G9-G$4)/$L9*100</f>
        <v>0.12591498358844594</v>
      </c>
      <c r="I30" s="10"/>
      <c r="J30" s="11"/>
      <c r="K30" s="10"/>
      <c r="L30" s="11"/>
      <c r="M30" s="11"/>
      <c r="N30" s="11"/>
      <c r="O30" s="10"/>
    </row>
    <row r="31" spans="1:15" x14ac:dyDescent="0.25">
      <c r="A31" t="s">
        <v>2</v>
      </c>
      <c r="B31" s="8">
        <f>(B10-B$4)/$L10*100</f>
        <v>0.20062198116704774</v>
      </c>
      <c r="C31" s="8">
        <f>(C10-C$4)/$L10*100</f>
        <v>2.9376848274668211E-3</v>
      </c>
      <c r="D31" s="8">
        <f>(D10-D$4)/$L10*100</f>
        <v>5.2940135665697813E-4</v>
      </c>
      <c r="E31" s="8">
        <f>(E10-E$4)/$L10*100</f>
        <v>0.44518823512007599</v>
      </c>
      <c r="F31" s="8">
        <f>(F10-F$4)/$L10*100</f>
        <v>0.80316078266790547</v>
      </c>
      <c r="G31" s="8">
        <f>(G10-G$4)/$L10*100</f>
        <v>0.15005123996053196</v>
      </c>
      <c r="I31" s="10"/>
      <c r="J31" s="11"/>
      <c r="K31" s="10"/>
      <c r="L31" s="11"/>
      <c r="M31" s="11"/>
      <c r="N31" s="11"/>
      <c r="O31" s="10"/>
    </row>
    <row r="32" spans="1:15" x14ac:dyDescent="0.25">
      <c r="A32" t="s">
        <v>5</v>
      </c>
      <c r="B32" s="8">
        <f>(B11-B$4)/$L11*100</f>
        <v>0.20006323796613198</v>
      </c>
      <c r="C32" s="8">
        <f>(C11-C$4)/$L11*100</f>
        <v>1.0051061979213804E-3</v>
      </c>
      <c r="D32" s="8">
        <f>(D11-D$4)/$L11*100</f>
        <v>2.9366766394097295E-4</v>
      </c>
      <c r="E32" s="8">
        <f>(E11-E$4)/$L11*100</f>
        <v>0.40519850781026939</v>
      </c>
      <c r="F32" s="8">
        <f>(F11-F$4)/$L11*100</f>
        <v>0.74664597066660277</v>
      </c>
      <c r="G32" s="8">
        <f>(G11-G$4)/$L11*100</f>
        <v>0.13628286188695363</v>
      </c>
      <c r="I32" s="10"/>
      <c r="J32" s="10"/>
      <c r="K32" s="10"/>
      <c r="L32" s="10"/>
      <c r="M32" s="10"/>
      <c r="N32" s="10"/>
      <c r="O32" s="10"/>
    </row>
    <row r="33" spans="1:15" x14ac:dyDescent="0.25">
      <c r="A33" t="s">
        <v>7</v>
      </c>
      <c r="B33" s="8">
        <f>(B12-B$4)/$L12*100</f>
        <v>0.23654886065242325</v>
      </c>
      <c r="C33" s="8">
        <f>(C12-C$4)/$L12*100</f>
        <v>2.6384049035923954E-3</v>
      </c>
      <c r="D33" s="8">
        <f>(D12-D$4)/$L12*100</f>
        <v>6.3141466545008496E-4</v>
      </c>
      <c r="E33" s="8">
        <f>(E12-E$4)/$L12*100</f>
        <v>0.48462734568972693</v>
      </c>
      <c r="F33" s="8">
        <f>(F12-F$4)/$L12*100</f>
        <v>0.87369565714422415</v>
      </c>
      <c r="G33" s="8">
        <f>(G12-G$4)/$L12*100</f>
        <v>0.1601706215365184</v>
      </c>
      <c r="I33" s="10"/>
      <c r="J33" s="10"/>
      <c r="K33" s="10"/>
      <c r="L33" s="10"/>
      <c r="M33" s="10"/>
      <c r="N33" s="10"/>
      <c r="O33" s="10"/>
    </row>
    <row r="34" spans="1:15" x14ac:dyDescent="0.25">
      <c r="A34" t="s">
        <v>10</v>
      </c>
      <c r="B34" s="8">
        <f>(B13-B$4)/$L13*100</f>
        <v>0.17624030620448816</v>
      </c>
      <c r="C34" s="8">
        <f>(C13-C$4)/$L13*100</f>
        <v>9.4689041920782051E-4</v>
      </c>
      <c r="D34" s="8">
        <f>(D13-D$4)/$L13*100</f>
        <v>2.6110891693594554E-4</v>
      </c>
      <c r="E34" s="8">
        <f>(E13-E$4)/$L13*100</f>
        <v>0.37174666782667326</v>
      </c>
      <c r="F34" s="8">
        <f>(F13-F$4)/$L13*100</f>
        <v>0.6852285639259269</v>
      </c>
      <c r="G34" s="8">
        <f>(G13-G$4)/$L13*100</f>
        <v>0.12341683966165228</v>
      </c>
      <c r="I34" s="10"/>
      <c r="J34" s="10"/>
      <c r="K34" s="10"/>
      <c r="L34" s="10"/>
      <c r="M34" s="10"/>
      <c r="N34" s="10"/>
      <c r="O34" s="10"/>
    </row>
    <row r="35" spans="1:15" x14ac:dyDescent="0.25">
      <c r="A35" t="s">
        <v>13</v>
      </c>
      <c r="B35" s="8">
        <f>(B14-B$4)/$L14*100</f>
        <v>0.22003238365236366</v>
      </c>
      <c r="C35" s="8">
        <f>(C14-C$4)/$L14*100</f>
        <v>1.6087627682364815E-3</v>
      </c>
      <c r="D35" s="8">
        <f>(D14-D$4)/$L14*100</f>
        <v>4.2849133369181564E-4</v>
      </c>
      <c r="E35" s="8">
        <f>(E14-E$4)/$L14*100</f>
        <v>0.44281672769903313</v>
      </c>
      <c r="F35" s="8">
        <f>(F14-F$4)/$L14*100</f>
        <v>0.82125165232635311</v>
      </c>
      <c r="G35" s="8">
        <f>(G14-G$4)/$L14*100</f>
        <v>0.1405640627236889</v>
      </c>
    </row>
    <row r="36" spans="1:15" x14ac:dyDescent="0.25">
      <c r="A36" t="s">
        <v>3</v>
      </c>
      <c r="B36" s="8">
        <f>(B15-B$4)/$L15*100</f>
        <v>0.19020914922078119</v>
      </c>
      <c r="C36" s="8">
        <f>(C15-C$4)/$L15*100</f>
        <v>1.7850121573992426E-3</v>
      </c>
      <c r="D36" s="8">
        <f>(D15-D$4)/$L15*100</f>
        <v>2.934497837573233E-4</v>
      </c>
      <c r="E36" s="8">
        <f>(E15-E$4)/$L15*100</f>
        <v>0.41205022651960699</v>
      </c>
      <c r="F36" s="8">
        <f>(F15-F$4)/$L15*100</f>
        <v>0.7497226167909925</v>
      </c>
      <c r="G36" s="8">
        <f>(G15-G$4)/$L15*100</f>
        <v>0.13596668156654892</v>
      </c>
    </row>
    <row r="37" spans="1:15" x14ac:dyDescent="0.25">
      <c r="A37" t="s">
        <v>6</v>
      </c>
      <c r="B37" s="8">
        <f>(B16-B$4)/$L16*100</f>
        <v>0.20768061724355408</v>
      </c>
      <c r="C37" s="8">
        <f>(C16-C$4)/$L16*100</f>
        <v>1.5917389218847067E-3</v>
      </c>
      <c r="D37" s="8">
        <f>(D16-D$4)/$L16*100</f>
        <v>3.7055912680817416E-4</v>
      </c>
      <c r="E37" s="8">
        <f>(E16-E$4)/$L16*100</f>
        <v>0.43208802593555762</v>
      </c>
      <c r="F37" s="8">
        <f>(F16-F$4)/$L16*100</f>
        <v>0.78888623722568507</v>
      </c>
      <c r="G37" s="8">
        <f>(G16-G$4)/$L16*100</f>
        <v>0.14119954097034157</v>
      </c>
    </row>
    <row r="38" spans="1:15" x14ac:dyDescent="0.25">
      <c r="A38" t="s">
        <v>8</v>
      </c>
      <c r="B38" s="8">
        <f>(B17-B$4)/$L17*100</f>
        <v>0.22484457549282211</v>
      </c>
      <c r="C38" s="8">
        <f>(C17-C$4)/$L17*100</f>
        <v>3.2410120979668379E-3</v>
      </c>
      <c r="D38" s="8">
        <f>(D17-D$4)/$L17*100</f>
        <v>8.2327379940835214E-4</v>
      </c>
      <c r="E38" s="8">
        <f>(E17-E$4)/$L17*100</f>
        <v>0.48846530480179107</v>
      </c>
      <c r="F38" s="8">
        <f>(F17-F$4)/$L17*100</f>
        <v>0.85979522347912807</v>
      </c>
      <c r="G38" s="8">
        <f>(G17-G$4)/$L17*100</f>
        <v>0.15326133574456505</v>
      </c>
    </row>
    <row r="39" spans="1:15" x14ac:dyDescent="0.25">
      <c r="A39" t="s">
        <v>11</v>
      </c>
      <c r="B39" s="8">
        <f>(B18-B$4)/$L18*100</f>
        <v>0.17380782833553882</v>
      </c>
      <c r="C39" s="8">
        <f>(C18-C$4)/$L18*100</f>
        <v>1.1704872101633203E-3</v>
      </c>
      <c r="D39" s="8">
        <f>(D18-D$4)/$L18*100</f>
        <v>1.8454791543515359E-4</v>
      </c>
      <c r="E39" s="8">
        <f>(E18-E$4)/$L18*100</f>
        <v>0.37918414626871122</v>
      </c>
      <c r="F39" s="8">
        <f>(F18-F$4)/$L18*100</f>
        <v>0.69363470383782821</v>
      </c>
      <c r="G39" s="8">
        <f>(G18-G$4)/$L18*100</f>
        <v>0.12501101324408154</v>
      </c>
    </row>
    <row r="40" spans="1:15" x14ac:dyDescent="0.25">
      <c r="A40" t="s">
        <v>14</v>
      </c>
      <c r="B40" s="8">
        <f>(B19-B$4)/$L19*100</f>
        <v>0.21626694344759162</v>
      </c>
      <c r="C40" s="8">
        <f>(C19-C$4)/$L19*100</f>
        <v>1.678112042104726E-3</v>
      </c>
      <c r="D40" s="8">
        <f>(D19-D$4)/$L19*100</f>
        <v>4.1088787146066445E-4</v>
      </c>
      <c r="E40" s="8">
        <f>(E19-E$4)/$L19*100</f>
        <v>0.47698971761112441</v>
      </c>
      <c r="F40" s="8">
        <f>(F19-F$4)/$L19*100</f>
        <v>0.87127682672613893</v>
      </c>
      <c r="G40" s="8">
        <f>(G19-G$4)/$L19*100</f>
        <v>0.15697266684659744</v>
      </c>
    </row>
    <row r="46" spans="1:15" x14ac:dyDescent="0.25">
      <c r="B46" s="7" t="s">
        <v>34</v>
      </c>
      <c r="C46" s="6" t="s">
        <v>35</v>
      </c>
      <c r="D46" s="7" t="s">
        <v>36</v>
      </c>
      <c r="E46" s="6" t="s">
        <v>37</v>
      </c>
      <c r="F46" s="6" t="s">
        <v>38</v>
      </c>
      <c r="G46" s="7" t="s">
        <v>39</v>
      </c>
    </row>
    <row r="47" spans="1:15" x14ac:dyDescent="0.25">
      <c r="L47" t="str">
        <f>G46</f>
        <v>ac4C/N(%)</v>
      </c>
    </row>
    <row r="48" spans="1:15" x14ac:dyDescent="0.25">
      <c r="A48" t="s">
        <v>1</v>
      </c>
      <c r="B48" s="9">
        <f>B26/B$26*100</f>
        <v>100</v>
      </c>
      <c r="C48" s="9">
        <f t="shared" ref="C48:G48" si="1">C26/C$26*100</f>
        <v>100</v>
      </c>
      <c r="D48" s="9">
        <f t="shared" si="1"/>
        <v>100</v>
      </c>
      <c r="E48" s="9">
        <f t="shared" si="1"/>
        <v>100</v>
      </c>
      <c r="F48" s="9">
        <f t="shared" si="1"/>
        <v>100</v>
      </c>
      <c r="G48" s="9">
        <f t="shared" si="1"/>
        <v>100</v>
      </c>
      <c r="I48" s="2"/>
      <c r="J48" s="2" t="s">
        <v>32</v>
      </c>
      <c r="K48" s="2" t="s">
        <v>33</v>
      </c>
      <c r="L48" s="2"/>
      <c r="M48" s="2"/>
      <c r="N48" s="2"/>
    </row>
    <row r="49" spans="1:14" x14ac:dyDescent="0.25">
      <c r="A49" t="s">
        <v>4</v>
      </c>
      <c r="B49" s="9">
        <f t="shared" ref="B49:G49" si="2">B27/B$26*100</f>
        <v>99.764420648351106</v>
      </c>
      <c r="C49" s="9">
        <f t="shared" si="2"/>
        <v>81.364147803176394</v>
      </c>
      <c r="D49" s="9">
        <f t="shared" si="2"/>
        <v>113.13800887650257</v>
      </c>
      <c r="E49" s="9">
        <f t="shared" si="2"/>
        <v>98.881268972114853</v>
      </c>
      <c r="F49" s="9">
        <f t="shared" si="2"/>
        <v>98.848557170428123</v>
      </c>
      <c r="G49" s="9">
        <f t="shared" si="2"/>
        <v>109.30858985792685</v>
      </c>
      <c r="I49" s="2" t="s">
        <v>27</v>
      </c>
      <c r="J49" s="5">
        <f t="shared" ref="J49:J53" si="3">AVERAGE(L49:N49)</f>
        <v>109.9917427659917</v>
      </c>
      <c r="K49" s="2">
        <f>_xlfn.STDEV.P(L49:N49)</f>
        <v>8.4435001079709764</v>
      </c>
      <c r="L49" s="5">
        <f>G48</f>
        <v>100</v>
      </c>
      <c r="M49" s="5">
        <f>G53</f>
        <v>120.65002074721487</v>
      </c>
      <c r="N49" s="5">
        <f>G58</f>
        <v>109.32520755076025</v>
      </c>
    </row>
    <row r="50" spans="1:14" x14ac:dyDescent="0.25">
      <c r="A50" t="s">
        <v>7</v>
      </c>
      <c r="B50" s="9">
        <f t="shared" ref="B50:G50" si="4">B28/B$26*100</f>
        <v>133.36730355226237</v>
      </c>
      <c r="C50" s="9">
        <f t="shared" si="4"/>
        <v>112.09909187252278</v>
      </c>
      <c r="D50" s="9">
        <f t="shared" si="4"/>
        <v>164.6238864613172</v>
      </c>
      <c r="E50" s="9">
        <f t="shared" si="4"/>
        <v>127.21389909889089</v>
      </c>
      <c r="F50" s="9">
        <f t="shared" si="4"/>
        <v>125.3341107593136</v>
      </c>
      <c r="G50" s="9">
        <f t="shared" si="4"/>
        <v>125.56420852433112</v>
      </c>
      <c r="I50" s="2" t="s">
        <v>28</v>
      </c>
      <c r="J50" s="5">
        <f t="shared" si="3"/>
        <v>110.80691973701528</v>
      </c>
      <c r="K50" s="2">
        <f t="shared" ref="K50:K53" si="5">_xlfn.STDEV.P(L50:N50)</f>
        <v>1.9306109194716243</v>
      </c>
      <c r="L50" s="5">
        <f>G49</f>
        <v>109.30858985792685</v>
      </c>
      <c r="M50" s="5">
        <f>G54</f>
        <v>109.5794351214669</v>
      </c>
      <c r="N50" s="5">
        <f>G59</f>
        <v>113.53273423165209</v>
      </c>
    </row>
    <row r="51" spans="1:14" x14ac:dyDescent="0.25">
      <c r="A51" t="s">
        <v>9</v>
      </c>
      <c r="B51" s="9">
        <f t="shared" ref="B51:G51" si="6">B29/B$26*100</f>
        <v>92.067009020761418</v>
      </c>
      <c r="C51" s="9">
        <f t="shared" si="6"/>
        <v>101.83297465900102</v>
      </c>
      <c r="D51" s="9">
        <f t="shared" si="6"/>
        <v>116.63298741463419</v>
      </c>
      <c r="E51" s="9">
        <f t="shared" si="6"/>
        <v>94.057242612129784</v>
      </c>
      <c r="F51" s="9">
        <f t="shared" si="6"/>
        <v>93.481323401866405</v>
      </c>
      <c r="G51" s="9">
        <f t="shared" si="6"/>
        <v>91.26986160701108</v>
      </c>
      <c r="I51" s="2" t="s">
        <v>29</v>
      </c>
      <c r="J51" s="5">
        <f t="shared" si="3"/>
        <v>125.86064455369598</v>
      </c>
      <c r="K51" s="2">
        <f t="shared" si="5"/>
        <v>2.2776776545606681</v>
      </c>
      <c r="L51" s="5">
        <f>G50</f>
        <v>125.56420852433112</v>
      </c>
      <c r="M51" s="5">
        <f>G55</f>
        <v>128.78659860830342</v>
      </c>
      <c r="N51" s="5">
        <f>G60</f>
        <v>123.2311265284534</v>
      </c>
    </row>
    <row r="52" spans="1:14" x14ac:dyDescent="0.25">
      <c r="A52" t="s">
        <v>12</v>
      </c>
      <c r="B52" s="9">
        <f t="shared" ref="B52:G52" si="7">B30/B$26*100</f>
        <v>100.57154991781985</v>
      </c>
      <c r="C52" s="9">
        <f t="shared" si="7"/>
        <v>138.7266081320158</v>
      </c>
      <c r="D52" s="9">
        <f t="shared" si="7"/>
        <v>202.17714477837799</v>
      </c>
      <c r="E52" s="9">
        <f t="shared" si="7"/>
        <v>103.37206927357185</v>
      </c>
      <c r="F52" s="9">
        <f t="shared" si="7"/>
        <v>101.88873121207784</v>
      </c>
      <c r="G52" s="9">
        <f t="shared" si="7"/>
        <v>101.24305128252915</v>
      </c>
      <c r="I52" s="2" t="s">
        <v>30</v>
      </c>
      <c r="J52" s="5">
        <f t="shared" si="3"/>
        <v>97.006821411821264</v>
      </c>
      <c r="K52" s="2">
        <f t="shared" si="5"/>
        <v>4.0902558702277467</v>
      </c>
      <c r="L52" s="5">
        <f>G51</f>
        <v>91.26986160701108</v>
      </c>
      <c r="M52" s="5">
        <f>G56</f>
        <v>99.234396661104739</v>
      </c>
      <c r="N52" s="5">
        <f>G61</f>
        <v>100.516205967348</v>
      </c>
    </row>
    <row r="53" spans="1:14" x14ac:dyDescent="0.25">
      <c r="A53" t="s">
        <v>2</v>
      </c>
      <c r="B53" s="9">
        <f t="shared" ref="B53:G53" si="8">B31/B$26*100</f>
        <v>118.03458407267209</v>
      </c>
      <c r="C53" s="9">
        <f t="shared" si="8"/>
        <v>99.666479488735689</v>
      </c>
      <c r="D53" s="9">
        <f t="shared" si="8"/>
        <v>101.41231950147602</v>
      </c>
      <c r="E53" s="9">
        <f t="shared" si="8"/>
        <v>118.10859966268474</v>
      </c>
      <c r="F53" s="9">
        <f t="shared" si="8"/>
        <v>119.56103694729656</v>
      </c>
      <c r="G53" s="9">
        <f t="shared" si="8"/>
        <v>120.65002074721487</v>
      </c>
      <c r="I53" s="2" t="s">
        <v>31</v>
      </c>
      <c r="J53" s="5">
        <f t="shared" si="3"/>
        <v>113.49335953834351</v>
      </c>
      <c r="K53" s="2">
        <f t="shared" si="5"/>
        <v>10.200311604440317</v>
      </c>
      <c r="L53" s="5">
        <f>G52</f>
        <v>101.24305128252915</v>
      </c>
      <c r="M53" s="5">
        <f>G57</f>
        <v>113.02177235180881</v>
      </c>
      <c r="N53" s="5">
        <f>G62</f>
        <v>126.21525498069259</v>
      </c>
    </row>
    <row r="54" spans="1:14" x14ac:dyDescent="0.25">
      <c r="A54" t="s">
        <v>5</v>
      </c>
      <c r="B54" s="9">
        <f t="shared" ref="B54:G54" si="9">B32/B$26*100</f>
        <v>117.70585129404097</v>
      </c>
      <c r="C54" s="9">
        <f t="shared" si="9"/>
        <v>34.100116977325328</v>
      </c>
      <c r="D54" s="9">
        <f t="shared" si="9"/>
        <v>56.255086218320294</v>
      </c>
      <c r="E54" s="9">
        <f t="shared" si="9"/>
        <v>107.49931055561757</v>
      </c>
      <c r="F54" s="9">
        <f t="shared" si="9"/>
        <v>111.14806451192409</v>
      </c>
      <c r="G54" s="9">
        <f t="shared" si="9"/>
        <v>109.5794351214669</v>
      </c>
    </row>
    <row r="55" spans="1:14" x14ac:dyDescent="0.25">
      <c r="A55" t="s">
        <v>7</v>
      </c>
      <c r="B55" s="9">
        <f t="shared" ref="B55:G55" si="10">B33/B$26*100</f>
        <v>139.17192033272212</v>
      </c>
      <c r="C55" s="9">
        <f t="shared" si="10"/>
        <v>89.512845540215153</v>
      </c>
      <c r="D55" s="9">
        <f t="shared" si="10"/>
        <v>120.95402662904675</v>
      </c>
      <c r="E55" s="9">
        <f t="shared" si="10"/>
        <v>128.57180994960277</v>
      </c>
      <c r="F55" s="9">
        <f t="shared" si="10"/>
        <v>130.0610799216596</v>
      </c>
      <c r="G55" s="9">
        <f t="shared" si="10"/>
        <v>128.78659860830342</v>
      </c>
    </row>
    <row r="56" spans="1:14" x14ac:dyDescent="0.25">
      <c r="A56" t="s">
        <v>10</v>
      </c>
      <c r="B56" s="9">
        <f t="shared" ref="B56:G56" si="11">B34/B$26*100</f>
        <v>103.68979071324185</v>
      </c>
      <c r="C56" s="9">
        <f t="shared" si="11"/>
        <v>32.125037261207851</v>
      </c>
      <c r="D56" s="9">
        <f t="shared" si="11"/>
        <v>50.018120611182681</v>
      </c>
      <c r="E56" s="9">
        <f t="shared" si="11"/>
        <v>98.624525318902826</v>
      </c>
      <c r="F56" s="9">
        <f t="shared" si="11"/>
        <v>102.00527642391886</v>
      </c>
      <c r="G56" s="9">
        <f t="shared" si="11"/>
        <v>99.234396661104739</v>
      </c>
    </row>
    <row r="57" spans="1:14" x14ac:dyDescent="0.25">
      <c r="A57" t="s">
        <v>13</v>
      </c>
      <c r="B57" s="9">
        <f t="shared" ref="B57:G57" si="12">B35/B$26*100</f>
        <v>129.45456293396018</v>
      </c>
      <c r="C57" s="9">
        <f t="shared" si="12"/>
        <v>54.580300767303413</v>
      </c>
      <c r="D57" s="9">
        <f t="shared" si="12"/>
        <v>82.081958214783896</v>
      </c>
      <c r="E57" s="9">
        <f t="shared" si="12"/>
        <v>117.47943788684965</v>
      </c>
      <c r="F57" s="9">
        <f t="shared" si="12"/>
        <v>122.25410063058244</v>
      </c>
      <c r="G57" s="9">
        <f t="shared" si="12"/>
        <v>113.02177235180881</v>
      </c>
    </row>
    <row r="58" spans="1:14" x14ac:dyDescent="0.25">
      <c r="A58" t="s">
        <v>3</v>
      </c>
      <c r="B58" s="9">
        <f t="shared" ref="B58:G58" si="13">B36/B$26*100</f>
        <v>111.90826490940545</v>
      </c>
      <c r="C58" s="9">
        <f t="shared" si="13"/>
        <v>60.559892575673103</v>
      </c>
      <c r="D58" s="9">
        <f t="shared" si="13"/>
        <v>56.213349009830985</v>
      </c>
      <c r="E58" s="9">
        <f t="shared" si="13"/>
        <v>109.31707400532827</v>
      </c>
      <c r="F58" s="9">
        <f t="shared" si="13"/>
        <v>111.60606371817272</v>
      </c>
      <c r="G58" s="9">
        <f t="shared" si="13"/>
        <v>109.32520755076025</v>
      </c>
    </row>
    <row r="59" spans="1:14" x14ac:dyDescent="0.25">
      <c r="A59" t="s">
        <v>6</v>
      </c>
      <c r="B59" s="9">
        <f t="shared" ref="B59:G59" si="14">B37/B$26*100</f>
        <v>122.18748480949139</v>
      </c>
      <c r="C59" s="9">
        <f t="shared" si="14"/>
        <v>54.002734781539843</v>
      </c>
      <c r="D59" s="9">
        <f t="shared" si="14"/>
        <v>70.984443257495727</v>
      </c>
      <c r="E59" s="9">
        <f t="shared" si="14"/>
        <v>114.63310943178413</v>
      </c>
      <c r="F59" s="9">
        <f t="shared" si="14"/>
        <v>117.43608327444169</v>
      </c>
      <c r="G59" s="9">
        <f t="shared" si="14"/>
        <v>113.53273423165209</v>
      </c>
    </row>
    <row r="60" spans="1:14" x14ac:dyDescent="0.25">
      <c r="A60" t="s">
        <v>8</v>
      </c>
      <c r="B60" s="9">
        <f t="shared" ref="B60:G60" si="15">B38/B$26*100</f>
        <v>132.2857834166922</v>
      </c>
      <c r="C60" s="9">
        <f t="shared" si="15"/>
        <v>109.95742727898347</v>
      </c>
      <c r="D60" s="9">
        <f t="shared" si="15"/>
        <v>157.70663322438503</v>
      </c>
      <c r="E60" s="9">
        <f t="shared" si="15"/>
        <v>129.59002188902267</v>
      </c>
      <c r="F60" s="9">
        <f t="shared" si="15"/>
        <v>127.99181770308439</v>
      </c>
      <c r="G60" s="9">
        <f t="shared" si="15"/>
        <v>123.2311265284534</v>
      </c>
    </row>
    <row r="61" spans="1:14" x14ac:dyDescent="0.25">
      <c r="A61" t="s">
        <v>11</v>
      </c>
      <c r="B61" s="9">
        <f t="shared" ref="B61:G61" si="16">B39/B$26*100</f>
        <v>102.25865883099637</v>
      </c>
      <c r="C61" s="9">
        <f t="shared" si="16"/>
        <v>39.710978670290181</v>
      </c>
      <c r="D61" s="9">
        <f t="shared" si="16"/>
        <v>35.352066873466107</v>
      </c>
      <c r="E61" s="9">
        <f t="shared" si="16"/>
        <v>100.59769103738499</v>
      </c>
      <c r="F61" s="9">
        <f t="shared" si="16"/>
        <v>103.25664081605521</v>
      </c>
      <c r="G61" s="9">
        <f t="shared" si="16"/>
        <v>100.516205967348</v>
      </c>
    </row>
    <row r="62" spans="1:14" x14ac:dyDescent="0.25">
      <c r="A62" t="s">
        <v>14</v>
      </c>
      <c r="B62" s="9">
        <f t="shared" ref="B62:G62" si="17">B40/B$26*100</f>
        <v>127.23919168782186</v>
      </c>
      <c r="C62" s="9">
        <f t="shared" si="17"/>
        <v>56.933105233229796</v>
      </c>
      <c r="D62" s="9">
        <f t="shared" si="17"/>
        <v>78.709832485090345</v>
      </c>
      <c r="E62" s="9">
        <f t="shared" si="17"/>
        <v>126.54554446020852</v>
      </c>
      <c r="F62" s="9">
        <f t="shared" si="17"/>
        <v>129.7010052277418</v>
      </c>
      <c r="G62" s="9">
        <f t="shared" si="17"/>
        <v>126.21525498069259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793E3-F892-44A8-A1B1-D391B9EE3134}">
  <dimension ref="A1"/>
  <sheetViews>
    <sheetView workbookViewId="0">
      <selection activeCell="V59" sqref="V5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E7ED1-237E-4499-87A5-8F55E948F1FF}">
  <dimension ref="A1"/>
  <sheetViews>
    <sheetView tabSelected="1" workbookViewId="0">
      <selection activeCell="S54" sqref="S54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data</vt:lpstr>
      <vt:lpstr>graphs total</vt:lpstr>
      <vt:lpstr>graphs relative (%)</vt:lpstr>
    </vt:vector>
  </TitlesOfParts>
  <Company>Masarykova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Stejskal</dc:creator>
  <cp:lastModifiedBy>Lenka Stixová</cp:lastModifiedBy>
  <dcterms:created xsi:type="dcterms:W3CDTF">2023-01-27T15:36:13Z</dcterms:created>
  <dcterms:modified xsi:type="dcterms:W3CDTF">2023-12-13T13:47:42Z</dcterms:modified>
</cp:coreProperties>
</file>