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ivate1\protokoly\mass spec\2\"/>
    </mc:Choice>
  </mc:AlternateContent>
  <xr:revisionPtr revIDLastSave="0" documentId="13_ncr:1_{4A104195-7D32-4D93-9808-6603478B7337}" xr6:coauthVersionLast="47" xr6:coauthVersionMax="47" xr10:uidLastSave="{00000000-0000-0000-0000-000000000000}"/>
  <bookViews>
    <workbookView xWindow="-120" yWindow="-120" windowWidth="29040" windowHeight="15720" xr2:uid="{BF1225B1-58DB-4DD4-A26F-4C7336836B6D}"/>
  </bookViews>
  <sheets>
    <sheet name="data total + long RNA" sheetId="1" r:id="rId1"/>
    <sheet name="total RNA graphs" sheetId="2" r:id="rId2"/>
    <sheet name="long RNA graph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 l="1"/>
  <c r="AB12" i="1"/>
  <c r="AA11" i="1"/>
  <c r="Z11" i="1"/>
  <c r="AB10" i="1"/>
  <c r="AA10" i="1"/>
  <c r="Z10" i="1"/>
  <c r="Z12" i="1"/>
  <c r="AB11" i="1"/>
  <c r="AA12" i="1"/>
  <c r="AB9" i="1"/>
  <c r="AA9" i="1"/>
  <c r="Z9" i="1"/>
  <c r="AB8" i="1"/>
  <c r="AA8" i="1"/>
  <c r="Z6" i="1"/>
  <c r="T31" i="1"/>
  <c r="P5" i="1"/>
  <c r="Q5" i="1"/>
  <c r="R5" i="1"/>
  <c r="S5" i="1"/>
  <c r="T5" i="1"/>
  <c r="P6" i="1"/>
  <c r="Q6" i="1"/>
  <c r="R6" i="1"/>
  <c r="S6" i="1"/>
  <c r="T6" i="1"/>
  <c r="P7" i="1"/>
  <c r="Q7" i="1"/>
  <c r="R7" i="1"/>
  <c r="S7" i="1"/>
  <c r="T7" i="1"/>
  <c r="P8" i="1"/>
  <c r="Q8" i="1"/>
  <c r="R8" i="1"/>
  <c r="S8" i="1"/>
  <c r="T8" i="1"/>
  <c r="P9" i="1"/>
  <c r="Q9" i="1"/>
  <c r="R9" i="1"/>
  <c r="S9" i="1"/>
  <c r="T9" i="1"/>
  <c r="P10" i="1"/>
  <c r="Q10" i="1"/>
  <c r="R10" i="1"/>
  <c r="S10" i="1"/>
  <c r="T10" i="1"/>
  <c r="P11" i="1"/>
  <c r="Q11" i="1"/>
  <c r="R11" i="1"/>
  <c r="S11" i="1"/>
  <c r="T11" i="1"/>
  <c r="P12" i="1"/>
  <c r="Q12" i="1"/>
  <c r="R12" i="1"/>
  <c r="S12" i="1"/>
  <c r="T12" i="1"/>
  <c r="P13" i="1"/>
  <c r="Q13" i="1"/>
  <c r="R13" i="1"/>
  <c r="S13" i="1"/>
  <c r="T13" i="1"/>
  <c r="P14" i="1"/>
  <c r="Q14" i="1"/>
  <c r="R14" i="1"/>
  <c r="S14" i="1"/>
  <c r="T14" i="1"/>
  <c r="P15" i="1"/>
  <c r="Q15" i="1"/>
  <c r="R15" i="1"/>
  <c r="S15" i="1"/>
  <c r="T15" i="1"/>
  <c r="P16" i="1"/>
  <c r="Q16" i="1"/>
  <c r="R16" i="1"/>
  <c r="S16" i="1"/>
  <c r="T16" i="1"/>
  <c r="P17" i="1"/>
  <c r="Q17" i="1"/>
  <c r="R17" i="1"/>
  <c r="S17" i="1"/>
  <c r="T17" i="1"/>
  <c r="P18" i="1"/>
  <c r="Q18" i="1"/>
  <c r="R18" i="1"/>
  <c r="S18" i="1"/>
  <c r="T18" i="1"/>
  <c r="P19" i="1"/>
  <c r="Q19" i="1"/>
  <c r="R19" i="1"/>
  <c r="S19" i="1"/>
  <c r="T19" i="1"/>
  <c r="P20" i="1"/>
  <c r="Q20" i="1"/>
  <c r="R20" i="1"/>
  <c r="S20" i="1"/>
  <c r="T20" i="1"/>
  <c r="P21" i="1"/>
  <c r="Q21" i="1"/>
  <c r="R21" i="1"/>
  <c r="S21" i="1"/>
  <c r="T21" i="1"/>
  <c r="P22" i="1"/>
  <c r="Q22" i="1"/>
  <c r="R22" i="1"/>
  <c r="S22" i="1"/>
  <c r="T22" i="1"/>
  <c r="P23" i="1"/>
  <c r="Q23" i="1"/>
  <c r="R23" i="1"/>
  <c r="S23" i="1"/>
  <c r="T23" i="1"/>
  <c r="P24" i="1"/>
  <c r="Q24" i="1"/>
  <c r="R24" i="1"/>
  <c r="S24" i="1"/>
  <c r="T24" i="1"/>
  <c r="P25" i="1"/>
  <c r="Q25" i="1"/>
  <c r="R25" i="1"/>
  <c r="S25" i="1"/>
  <c r="T25" i="1"/>
  <c r="P26" i="1"/>
  <c r="Q26" i="1"/>
  <c r="R26" i="1"/>
  <c r="S26" i="1"/>
  <c r="T26" i="1"/>
  <c r="P27" i="1"/>
  <c r="Q27" i="1"/>
  <c r="R27" i="1"/>
  <c r="S27" i="1"/>
  <c r="T27" i="1"/>
  <c r="P28" i="1"/>
  <c r="Q28" i="1"/>
  <c r="R28" i="1"/>
  <c r="S28" i="1"/>
  <c r="T28" i="1"/>
  <c r="P29" i="1"/>
  <c r="Q29" i="1"/>
  <c r="R29" i="1"/>
  <c r="S29" i="1"/>
  <c r="T29" i="1"/>
  <c r="P30" i="1"/>
  <c r="Q30" i="1"/>
  <c r="R30" i="1"/>
  <c r="S30" i="1"/>
  <c r="T30" i="1"/>
  <c r="P31" i="1"/>
  <c r="Q31" i="1"/>
  <c r="R31" i="1"/>
  <c r="S31" i="1"/>
  <c r="T4" i="1"/>
  <c r="S4" i="1"/>
  <c r="R4" i="1"/>
  <c r="Q4" i="1"/>
  <c r="P4" i="1"/>
  <c r="O4" i="1"/>
  <c r="P3" i="1"/>
  <c r="Q3" i="1"/>
  <c r="R3" i="1"/>
  <c r="S3" i="1"/>
  <c r="T3" i="1"/>
  <c r="T2" i="1"/>
  <c r="S2" i="1"/>
  <c r="R2" i="1"/>
  <c r="Q2" i="1"/>
  <c r="P2" i="1"/>
  <c r="O2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5" i="1"/>
  <c r="N4" i="1"/>
  <c r="N3" i="1"/>
  <c r="N2" i="1"/>
  <c r="P1" i="1"/>
  <c r="Q1" i="1"/>
  <c r="R1" i="1"/>
  <c r="S1" i="1"/>
  <c r="T1" i="1"/>
  <c r="O1" i="1"/>
  <c r="Y12" i="1" l="1"/>
  <c r="X12" i="1"/>
  <c r="Y9" i="1"/>
  <c r="Y8" i="1"/>
  <c r="X11" i="1"/>
  <c r="Y10" i="1"/>
  <c r="X10" i="1"/>
  <c r="Y11" i="1"/>
  <c r="X8" i="1"/>
  <c r="X9" i="1"/>
</calcChain>
</file>

<file path=xl/sharedStrings.xml><?xml version="1.0" encoding="utf-8"?>
<sst xmlns="http://schemas.openxmlformats.org/spreadsheetml/2006/main" count="75" uniqueCount="52">
  <si>
    <t>Inosine</t>
  </si>
  <si>
    <t>(fmol)</t>
  </si>
  <si>
    <t>SIL-IS only</t>
  </si>
  <si>
    <t>m6A</t>
  </si>
  <si>
    <t/>
  </si>
  <si>
    <t>m62A</t>
  </si>
  <si>
    <t>m5U</t>
  </si>
  <si>
    <t>m7G</t>
  </si>
  <si>
    <t>ac4C</t>
  </si>
  <si>
    <t>C</t>
  </si>
  <si>
    <t>U</t>
  </si>
  <si>
    <t>G</t>
  </si>
  <si>
    <t>A</t>
  </si>
  <si>
    <t>N</t>
  </si>
  <si>
    <t>K (Total3)</t>
  </si>
  <si>
    <t>UVA (Total1)</t>
  </si>
  <si>
    <t>UVA (Total2)</t>
  </si>
  <si>
    <t>UVA (Total3)</t>
  </si>
  <si>
    <t>UVC (Total1)</t>
  </si>
  <si>
    <t>UVC (Total2)</t>
  </si>
  <si>
    <t>UVC (Total3)</t>
  </si>
  <si>
    <t>Gamma (Total1)</t>
  </si>
  <si>
    <t>Gamma (Total2)</t>
  </si>
  <si>
    <t>Gamma (Total3)</t>
  </si>
  <si>
    <t>ActD (Total1)</t>
  </si>
  <si>
    <t>ActlD (Total2)</t>
  </si>
  <si>
    <t>ActD (Total3)</t>
  </si>
  <si>
    <t>K (Long1)</t>
  </si>
  <si>
    <t>K (Long2)</t>
  </si>
  <si>
    <t>K (Long3)</t>
  </si>
  <si>
    <t>UVA (Long1)</t>
  </si>
  <si>
    <t>UVA (Long2)</t>
  </si>
  <si>
    <t>UVA (Long3)</t>
  </si>
  <si>
    <t>UVC (Long1)</t>
  </si>
  <si>
    <t>UVC (Long2)</t>
  </si>
  <si>
    <t>UVC (Long3)</t>
  </si>
  <si>
    <t>ActD (Long1)</t>
  </si>
  <si>
    <t>ActD (Long2)</t>
  </si>
  <si>
    <t>ActD (Long3)</t>
  </si>
  <si>
    <t>Gamma (Long1)</t>
  </si>
  <si>
    <t>Gamma (Long2)</t>
  </si>
  <si>
    <t>Gamma (Long3)</t>
  </si>
  <si>
    <t>K (Total1)</t>
  </si>
  <si>
    <t>K (Total2)</t>
  </si>
  <si>
    <t xml:space="preserve">ctrl </t>
  </si>
  <si>
    <t>UVA</t>
  </si>
  <si>
    <t>UVC</t>
  </si>
  <si>
    <t>ActD</t>
  </si>
  <si>
    <t>gamma</t>
  </si>
  <si>
    <t>TOTAL</t>
  </si>
  <si>
    <t>average</t>
  </si>
  <si>
    <t>st.dev.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</si>
</sst>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0" xfId="0" applyNumberFormat="1" applyFill="1"/>
    <xf numFmtId="0" fontId="0" fillId="3" borderId="1" xfId="0" applyFill="1" applyBorder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center"/>
    </xf>
    <xf numFmtId="164" fontId="0" fillId="4" borderId="1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2000"/>
              <a:t>ac</a:t>
            </a:r>
            <a:r>
              <a:rPr lang="cs-CZ" sz="2000" baseline="30000"/>
              <a:t>4</a:t>
            </a:r>
            <a:r>
              <a:rPr lang="cs-CZ" sz="2000"/>
              <a:t>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 w="12700"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 total + long RNA'!$Y$8:$Y$12</c:f>
                <c:numCache>
                  <c:formatCode>General</c:formatCode>
                  <c:ptCount val="5"/>
                  <c:pt idx="0">
                    <c:v>3.9023659988354936E-3</c:v>
                  </c:pt>
                  <c:pt idx="1">
                    <c:v>2.9841815080434409E-3</c:v>
                  </c:pt>
                  <c:pt idx="2">
                    <c:v>3.2953535103206369E-3</c:v>
                  </c:pt>
                  <c:pt idx="3">
                    <c:v>1.1577007406185915E-2</c:v>
                  </c:pt>
                  <c:pt idx="4">
                    <c:v>3.9139109613141911E-3</c:v>
                  </c:pt>
                </c:numCache>
              </c:numRef>
            </c:plus>
            <c:minus>
              <c:numRef>
                <c:f>'data total + long RNA'!$Y$8:$Y$12</c:f>
                <c:numCache>
                  <c:formatCode>General</c:formatCode>
                  <c:ptCount val="5"/>
                  <c:pt idx="0">
                    <c:v>3.9023659988354936E-3</c:v>
                  </c:pt>
                  <c:pt idx="1">
                    <c:v>2.9841815080434409E-3</c:v>
                  </c:pt>
                  <c:pt idx="2">
                    <c:v>3.2953535103206369E-3</c:v>
                  </c:pt>
                  <c:pt idx="3">
                    <c:v>1.1577007406185915E-2</c:v>
                  </c:pt>
                  <c:pt idx="4">
                    <c:v>3.9139109613141911E-3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 total + long RNA'!$W$8:$W$12</c:f>
              <c:strCache>
                <c:ptCount val="5"/>
                <c:pt idx="0">
                  <c:v>ctrl </c:v>
                </c:pt>
                <c:pt idx="1">
                  <c:v>UVA</c:v>
                </c:pt>
                <c:pt idx="2">
                  <c:v>UVC</c:v>
                </c:pt>
                <c:pt idx="3">
                  <c:v>ActD</c:v>
                </c:pt>
                <c:pt idx="4">
                  <c:v>gamma</c:v>
                </c:pt>
              </c:strCache>
            </c:strRef>
          </c:cat>
          <c:val>
            <c:numRef>
              <c:f>'data total + long RNA'!$X$8:$X$12</c:f>
              <c:numCache>
                <c:formatCode>0.000</c:formatCode>
                <c:ptCount val="5"/>
                <c:pt idx="0">
                  <c:v>4.1815486910493332E-2</c:v>
                </c:pt>
                <c:pt idx="1">
                  <c:v>4.2596652243027527E-2</c:v>
                </c:pt>
                <c:pt idx="2">
                  <c:v>5.3913210727453122E-2</c:v>
                </c:pt>
                <c:pt idx="3">
                  <c:v>4.0515664153915887E-2</c:v>
                </c:pt>
                <c:pt idx="4">
                  <c:v>4.101064259849195E-2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88-4036-8FD9-F8B782D59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72525264"/>
        <c:axId val="1872531920"/>
      </c:barChart>
      <c:scatterChart>
        <c:scatterStyle val="lineMarker"/>
        <c:varyColors val="0"/>
        <c:ser>
          <c:idx val="1"/>
          <c:order val="1"/>
          <c:tx>
            <c:v>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9050">
                <a:solidFill>
                  <a:schemeClr val="tx1"/>
                </a:solidFill>
              </a:ln>
              <a:effectLst/>
            </c:spPr>
          </c:marker>
          <c:yVal>
            <c:numRef>
              <c:f>'data total + long RNA'!$Z$8:$Z$12</c:f>
              <c:numCache>
                <c:formatCode>0.000</c:formatCode>
                <c:ptCount val="5"/>
                <c:pt idx="0">
                  <c:v>3.6573089064347974E-2</c:v>
                </c:pt>
                <c:pt idx="1">
                  <c:v>4.2160807934075659E-2</c:v>
                </c:pt>
                <c:pt idx="2">
                  <c:v>4.929518903409473E-2</c:v>
                </c:pt>
                <c:pt idx="3">
                  <c:v>3.4127096123868272E-2</c:v>
                </c:pt>
                <c:pt idx="4">
                  <c:v>3.917925615652533E-2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A88-4036-8FD9-F8B782D59575}"/>
            </c:ext>
          </c:extLst>
        </c:ser>
        <c:ser>
          <c:idx val="2"/>
          <c:order val="2"/>
          <c:tx>
            <c:v>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5875">
                <a:solidFill>
                  <a:schemeClr val="tx1"/>
                </a:solidFill>
              </a:ln>
              <a:effectLst/>
            </c:spPr>
          </c:marker>
          <c:yVal>
            <c:numRef>
              <c:f>'data total + long RNA'!$AA$8:$AA$12</c:f>
              <c:numCache>
                <c:formatCode>0.000</c:formatCode>
                <c:ptCount val="5"/>
                <c:pt idx="0">
                  <c:v>4.2943153376486867E-2</c:v>
                </c:pt>
                <c:pt idx="1">
                  <c:v>3.917925615652533E-2</c:v>
                </c:pt>
                <c:pt idx="2">
                  <c:v>5.6764843787764668E-2</c:v>
                </c:pt>
                <c:pt idx="3">
                  <c:v>3.065505255011472E-2</c:v>
                </c:pt>
                <c:pt idx="4">
                  <c:v>4.6449892638481594E-2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A88-4036-8FD9-F8B782D59575}"/>
            </c:ext>
          </c:extLst>
        </c:ser>
        <c:ser>
          <c:idx val="3"/>
          <c:order val="3"/>
          <c:tx>
            <c:v>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15875">
                <a:solidFill>
                  <a:schemeClr val="tx1"/>
                </a:solidFill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noFill/>
                <a:ln w="1587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8A88-4036-8FD9-F8B782D59575}"/>
              </c:ext>
            </c:extLst>
          </c:dPt>
          <c:yVal>
            <c:numRef>
              <c:f>'data total + long RNA'!$AB$8:$AB$12</c:f>
              <c:numCache>
                <c:formatCode>0.000</c:formatCode>
                <c:ptCount val="5"/>
                <c:pt idx="0">
                  <c:v>4.5930218290645163E-2</c:v>
                </c:pt>
                <c:pt idx="1">
                  <c:v>4.6449892638481594E-2</c:v>
                </c:pt>
                <c:pt idx="2">
                  <c:v>5.5679599360499973E-2</c:v>
                </c:pt>
                <c:pt idx="3">
                  <c:v>5.6764843787764668E-2</c:v>
                </c:pt>
                <c:pt idx="4">
                  <c:v>3.7402779000468928E-2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A88-4036-8FD9-F8B782D59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2525264"/>
        <c:axId val="1872531920"/>
      </c:scatterChart>
      <c:catAx>
        <c:axId val="187252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872531920"/>
        <c:crosses val="autoZero"/>
        <c:auto val="1"/>
        <c:lblAlgn val="ctr"/>
        <c:lblOffset val="100"/>
        <c:noMultiLvlLbl val="0"/>
      </c:catAx>
      <c:valAx>
        <c:axId val="18725319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600"/>
                  <a:t>ac</a:t>
                </a:r>
                <a:r>
                  <a:rPr lang="cs-CZ" sz="1600" baseline="30000"/>
                  <a:t>4</a:t>
                </a:r>
                <a:r>
                  <a:rPr lang="cs-CZ" sz="1600"/>
                  <a:t>C/N</a:t>
                </a:r>
                <a:r>
                  <a:rPr lang="cs-CZ" sz="1600" baseline="0"/>
                  <a:t> (%)</a:t>
                </a:r>
                <a:endParaRPr lang="cs-CZ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87252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38100</xdr:colOff>
      <xdr:row>13</xdr:row>
      <xdr:rowOff>14287</xdr:rowOff>
    </xdr:from>
    <xdr:to>
      <xdr:col>29</xdr:col>
      <xdr:colOff>76200</xdr:colOff>
      <xdr:row>29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601D83-71BC-4F5E-8E2E-4B5D92832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76200</xdr:rowOff>
    </xdr:from>
    <xdr:to>
      <xdr:col>9</xdr:col>
      <xdr:colOff>317389</xdr:colOff>
      <xdr:row>21</xdr:row>
      <xdr:rowOff>100850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5C2546-64D9-4E3D-8949-B1E98D9AD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7700"/>
          <a:ext cx="4584589" cy="3072650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561975</xdr:colOff>
      <xdr:row>25</xdr:row>
      <xdr:rowOff>152400</xdr:rowOff>
    </xdr:from>
    <xdr:to>
      <xdr:col>9</xdr:col>
      <xdr:colOff>269764</xdr:colOff>
      <xdr:row>41</xdr:row>
      <xdr:rowOff>177050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7AA7A9-33A5-4FD8-AB09-341CE8337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1575" y="4914900"/>
          <a:ext cx="4584589" cy="30726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25</xdr:row>
      <xdr:rowOff>171450</xdr:rowOff>
    </xdr:from>
    <xdr:to>
      <xdr:col>17</xdr:col>
      <xdr:colOff>317389</xdr:colOff>
      <xdr:row>42</xdr:row>
      <xdr:rowOff>5600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9C5C2E-9295-47B7-A32F-8EBE41147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4552950"/>
          <a:ext cx="4584589" cy="3072650"/>
        </a:xfrm>
        <a:prstGeom prst="rect">
          <a:avLst/>
        </a:prstGeom>
      </xdr:spPr>
    </xdr:pic>
    <xdr:clientData/>
  </xdr:twoCellAnchor>
  <xdr:twoCellAnchor editAs="oneCell">
    <xdr:from>
      <xdr:col>9</xdr:col>
      <xdr:colOff>590550</xdr:colOff>
      <xdr:row>5</xdr:row>
      <xdr:rowOff>95250</xdr:rowOff>
    </xdr:from>
    <xdr:to>
      <xdr:col>17</xdr:col>
      <xdr:colOff>298339</xdr:colOff>
      <xdr:row>21</xdr:row>
      <xdr:rowOff>119900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4363C1D-2EE1-4F0E-BC73-7FEA4CA7D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76950" y="666750"/>
          <a:ext cx="4584589" cy="3072650"/>
        </a:xfrm>
        <a:prstGeom prst="rect">
          <a:avLst/>
        </a:prstGeom>
      </xdr:spPr>
    </xdr:pic>
    <xdr:clientData/>
  </xdr:twoCellAnchor>
  <xdr:twoCellAnchor editAs="oneCell">
    <xdr:from>
      <xdr:col>17</xdr:col>
      <xdr:colOff>552450</xdr:colOff>
      <xdr:row>5</xdr:row>
      <xdr:rowOff>95250</xdr:rowOff>
    </xdr:from>
    <xdr:to>
      <xdr:col>25</xdr:col>
      <xdr:colOff>260239</xdr:colOff>
      <xdr:row>21</xdr:row>
      <xdr:rowOff>119900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8DE177-0D6E-47DD-B119-14FC9C93E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15650" y="1047750"/>
          <a:ext cx="4584589" cy="3072650"/>
        </a:xfrm>
        <a:prstGeom prst="rect">
          <a:avLst/>
        </a:prstGeom>
      </xdr:spPr>
    </xdr:pic>
    <xdr:clientData/>
  </xdr:twoCellAnchor>
  <xdr:twoCellAnchor editAs="oneCell">
    <xdr:from>
      <xdr:col>34</xdr:col>
      <xdr:colOff>9525</xdr:colOff>
      <xdr:row>5</xdr:row>
      <xdr:rowOff>104775</xdr:rowOff>
    </xdr:from>
    <xdr:to>
      <xdr:col>41</xdr:col>
      <xdr:colOff>326914</xdr:colOff>
      <xdr:row>21</xdr:row>
      <xdr:rowOff>129425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1F37CBD-31A1-4142-9F85-8C84DF03F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735925" y="676275"/>
          <a:ext cx="4584589" cy="3072650"/>
        </a:xfrm>
        <a:prstGeom prst="rect">
          <a:avLst/>
        </a:prstGeom>
      </xdr:spPr>
    </xdr:pic>
    <xdr:clientData/>
  </xdr:twoCellAnchor>
  <xdr:twoCellAnchor editAs="oneCell">
    <xdr:from>
      <xdr:col>17</xdr:col>
      <xdr:colOff>590550</xdr:colOff>
      <xdr:row>25</xdr:row>
      <xdr:rowOff>152400</xdr:rowOff>
    </xdr:from>
    <xdr:to>
      <xdr:col>25</xdr:col>
      <xdr:colOff>298339</xdr:colOff>
      <xdr:row>41</xdr:row>
      <xdr:rowOff>177050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4A8706A-6905-4D47-84C8-5929EC265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53750" y="4914900"/>
          <a:ext cx="4584589" cy="3072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4</xdr:row>
      <xdr:rowOff>19050</xdr:rowOff>
    </xdr:from>
    <xdr:to>
      <xdr:col>9</xdr:col>
      <xdr:colOff>250714</xdr:colOff>
      <xdr:row>20</xdr:row>
      <xdr:rowOff>43700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602FDA-1F04-478B-9CDD-C9922A602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2525" y="781050"/>
          <a:ext cx="4584589" cy="30726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317389</xdr:colOff>
      <xdr:row>39</xdr:row>
      <xdr:rowOff>24650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E1FED3-24FE-493B-95CD-E0AAFCE02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4381500"/>
          <a:ext cx="4584589" cy="30726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317389</xdr:colOff>
      <xdr:row>39</xdr:row>
      <xdr:rowOff>24650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A4FE72-39A4-4E62-BF99-8BEFE5634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4381500"/>
          <a:ext cx="4584589" cy="3072650"/>
        </a:xfrm>
        <a:prstGeom prst="rect">
          <a:avLst/>
        </a:prstGeom>
      </xdr:spPr>
    </xdr:pic>
    <xdr:clientData/>
  </xdr:twoCellAnchor>
  <xdr:twoCellAnchor editAs="oneCell">
    <xdr:from>
      <xdr:col>9</xdr:col>
      <xdr:colOff>542925</xdr:colOff>
      <xdr:row>4</xdr:row>
      <xdr:rowOff>19050</xdr:rowOff>
    </xdr:from>
    <xdr:to>
      <xdr:col>17</xdr:col>
      <xdr:colOff>250714</xdr:colOff>
      <xdr:row>20</xdr:row>
      <xdr:rowOff>43700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FCD6E7B-8150-459F-BFFB-F7DC30ED6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29325" y="781050"/>
          <a:ext cx="4584589" cy="3072650"/>
        </a:xfrm>
        <a:prstGeom prst="rect">
          <a:avLst/>
        </a:prstGeom>
      </xdr:spPr>
    </xdr:pic>
    <xdr:clientData/>
  </xdr:twoCellAnchor>
  <xdr:twoCellAnchor editAs="oneCell">
    <xdr:from>
      <xdr:col>17</xdr:col>
      <xdr:colOff>561975</xdr:colOff>
      <xdr:row>4</xdr:row>
      <xdr:rowOff>0</xdr:rowOff>
    </xdr:from>
    <xdr:to>
      <xdr:col>25</xdr:col>
      <xdr:colOff>269764</xdr:colOff>
      <xdr:row>20</xdr:row>
      <xdr:rowOff>24650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07C5B0-0E54-4498-A355-F9906143B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5175" y="762000"/>
          <a:ext cx="4584589" cy="3072650"/>
        </a:xfrm>
        <a:prstGeom prst="rect">
          <a:avLst/>
        </a:prstGeom>
      </xdr:spPr>
    </xdr:pic>
    <xdr:clientData/>
  </xdr:twoCellAnchor>
  <xdr:twoCellAnchor editAs="oneCell">
    <xdr:from>
      <xdr:col>17</xdr:col>
      <xdr:colOff>542925</xdr:colOff>
      <xdr:row>22</xdr:row>
      <xdr:rowOff>180975</xdr:rowOff>
    </xdr:from>
    <xdr:to>
      <xdr:col>25</xdr:col>
      <xdr:colOff>250714</xdr:colOff>
      <xdr:row>39</xdr:row>
      <xdr:rowOff>15125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8283F1E-EBAD-47CD-A326-9C55EBD22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06125" y="4371975"/>
          <a:ext cx="4584589" cy="307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ABA93-1D6A-4E84-A3CE-D03083E6DCF0}">
  <dimension ref="A1:AB40"/>
  <sheetViews>
    <sheetView tabSelected="1" topLeftCell="H1" workbookViewId="0">
      <selection activeCell="Z8" sqref="Z8"/>
    </sheetView>
  </sheetViews>
  <sheetFormatPr defaultRowHeight="15" x14ac:dyDescent="0.25"/>
  <cols>
    <col min="1" max="1" width="17.42578125" customWidth="1"/>
    <col min="14" max="14" width="17.140625" customWidth="1"/>
    <col min="15" max="15" width="14.28515625" customWidth="1"/>
    <col min="16" max="16" width="14.85546875" customWidth="1"/>
    <col min="17" max="17" width="14.140625" customWidth="1"/>
    <col min="18" max="18" width="13.85546875" customWidth="1"/>
    <col min="19" max="19" width="15" customWidth="1"/>
    <col min="20" max="20" width="14.85546875" customWidth="1"/>
    <col min="21" max="21" width="13.5703125" customWidth="1"/>
    <col min="26" max="26" width="13.140625" customWidth="1"/>
  </cols>
  <sheetData>
    <row r="1" spans="1:28" x14ac:dyDescent="0.25">
      <c r="A1" s="1"/>
      <c r="B1" s="2" t="s">
        <v>0</v>
      </c>
      <c r="C1" s="2" t="s">
        <v>3</v>
      </c>
      <c r="D1" s="2" t="s">
        <v>5</v>
      </c>
      <c r="E1" s="2" t="s">
        <v>6</v>
      </c>
      <c r="F1" s="2" t="s">
        <v>7</v>
      </c>
      <c r="G1" s="2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5"/>
      <c r="N1" s="8"/>
      <c r="O1" s="9" t="str">
        <f>B1&amp;"/N(%)"</f>
        <v>Inosine/N(%)</v>
      </c>
      <c r="P1" s="8" t="str">
        <f>C1&amp;"/N(%)"</f>
        <v>m6A/N(%)</v>
      </c>
      <c r="Q1" s="9" t="str">
        <f>D1&amp;"/N(%)"</f>
        <v>m62A/N(%)</v>
      </c>
      <c r="R1" s="8" t="str">
        <f>E1&amp;"/N(%)"</f>
        <v>m5U/N(%)</v>
      </c>
      <c r="S1" s="9" t="str">
        <f>F1&amp;"/N(%)"</f>
        <v>m7G/N(%)</v>
      </c>
      <c r="T1" s="14" t="str">
        <f>G1&amp;"/N(%)"</f>
        <v>ac4C/N(%)</v>
      </c>
      <c r="U1" s="12"/>
    </row>
    <row r="2" spans="1:28" x14ac:dyDescent="0.25">
      <c r="A2" s="1"/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6"/>
      <c r="N2" s="8" t="str">
        <f>A32</f>
        <v>K (Total1)</v>
      </c>
      <c r="O2" s="8">
        <f>(B32-$B$3)/$L32*100</f>
        <v>1.994410944009117E-2</v>
      </c>
      <c r="P2" s="8">
        <f>(C32-$C$3)/$L32*100</f>
        <v>3.0055235195688763E-2</v>
      </c>
      <c r="Q2" s="8">
        <f>(D32-$D$3)/$L32*100</f>
        <v>2.3608766844891715E-2</v>
      </c>
      <c r="R2" s="8">
        <f>(E32-$E$3)/$L32*100</f>
        <v>5.3577341526105764E-2</v>
      </c>
      <c r="S2" s="8">
        <f>(F32-$F$3)/$L32*100</f>
        <v>8.1066490878239555E-2</v>
      </c>
      <c r="T2" s="8">
        <f>(G32-$G$3)/$L32*100</f>
        <v>3.6573089064347974E-2</v>
      </c>
      <c r="U2" s="12"/>
    </row>
    <row r="3" spans="1:28" x14ac:dyDescent="0.25">
      <c r="A3" s="1" t="s">
        <v>2</v>
      </c>
      <c r="B3" s="1">
        <v>3.8394493254264552</v>
      </c>
      <c r="C3" s="1">
        <v>0.15425725943885663</v>
      </c>
      <c r="D3" s="1">
        <v>0.15082790451996597</v>
      </c>
      <c r="E3" s="1">
        <v>45.921697521741024</v>
      </c>
      <c r="F3" s="1">
        <v>1.5466346210967246</v>
      </c>
      <c r="G3" s="1">
        <v>12.828901659937429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N3" s="8" t="str">
        <f>A33</f>
        <v>K (Total2)</v>
      </c>
      <c r="O3" s="8">
        <f>(B33-$B$3)/L33*100</f>
        <v>3.75500892337906E-2</v>
      </c>
      <c r="P3" s="8">
        <f>(C33-$C$3)/$L33*100</f>
        <v>2.7349298096397138E-2</v>
      </c>
      <c r="Q3" s="8">
        <f>(D33-$D$3)/$L33*100</f>
        <v>2.2126053487288702E-2</v>
      </c>
      <c r="R3" s="8">
        <f>(E33-$E$3)/$L33*100</f>
        <v>8.5102218890250103E-2</v>
      </c>
      <c r="S3" s="8">
        <f>(F33-$F$3)/$L33*100</f>
        <v>0.14462112871487776</v>
      </c>
      <c r="T3" s="8">
        <f>(G33-$G$3)/$L33*100</f>
        <v>4.2943153376486867E-2</v>
      </c>
      <c r="U3" s="12"/>
    </row>
    <row r="4" spans="1:28" x14ac:dyDescent="0.25">
      <c r="A4" s="1" t="s">
        <v>14</v>
      </c>
      <c r="B4" s="1">
        <v>237.76721037880915</v>
      </c>
      <c r="C4" s="1">
        <v>229.71447305075441</v>
      </c>
      <c r="D4" s="1">
        <v>181.90755096987911</v>
      </c>
      <c r="E4" s="1">
        <v>595.2057109699681</v>
      </c>
      <c r="F4" s="1">
        <v>942.97746417483393</v>
      </c>
      <c r="G4" s="1">
        <v>376.45429964761161</v>
      </c>
      <c r="H4" s="1">
        <v>129570.8999067547</v>
      </c>
      <c r="I4" s="1">
        <v>277373.84672901349</v>
      </c>
      <c r="J4" s="1">
        <v>126287.59440159763</v>
      </c>
      <c r="K4" s="1">
        <v>258458.64481134631</v>
      </c>
      <c r="L4" s="1">
        <v>791690.98584871215</v>
      </c>
      <c r="N4" s="8" t="str">
        <f>A4</f>
        <v>K (Total3)</v>
      </c>
      <c r="O4" s="8">
        <f>(B4-$B$3)/$L4*100</f>
        <v>2.9547862137473551E-2</v>
      </c>
      <c r="P4" s="8">
        <f>(C4-$C$3)/$L4*100</f>
        <v>2.8996189156457474E-2</v>
      </c>
      <c r="Q4" s="8">
        <f>(D4-$D$3)/$L4*100</f>
        <v>2.2958038718921561E-2</v>
      </c>
      <c r="R4" s="8">
        <f>(E4-$E$3)/$L4*100</f>
        <v>6.9381112487895913E-2</v>
      </c>
      <c r="S4" s="8">
        <f>(F4-$F$3)/$L4*100</f>
        <v>0.11891392555701519</v>
      </c>
      <c r="T4" s="8">
        <f>(G4-$G$3)/$L4*100</f>
        <v>4.5930218290645163E-2</v>
      </c>
      <c r="U4" s="12"/>
    </row>
    <row r="5" spans="1:28" x14ac:dyDescent="0.25">
      <c r="A5" s="1" t="s">
        <v>15</v>
      </c>
      <c r="B5" s="1">
        <v>204.1861328133472</v>
      </c>
      <c r="C5" s="1">
        <v>165.85876503207061</v>
      </c>
      <c r="D5" s="1">
        <v>135.88603574468644</v>
      </c>
      <c r="E5" s="1">
        <v>521.7707402322917</v>
      </c>
      <c r="F5" s="1">
        <v>762.60611648228519</v>
      </c>
      <c r="G5" s="1">
        <v>275.4280785313199</v>
      </c>
      <c r="H5" s="1">
        <v>101929.07147363637</v>
      </c>
      <c r="I5" s="1">
        <v>215721.88445252739</v>
      </c>
      <c r="J5" s="1">
        <v>101519.98420912965</v>
      </c>
      <c r="K5" s="1">
        <v>203680.44658858806</v>
      </c>
      <c r="L5" s="1">
        <v>622851.38672388147</v>
      </c>
      <c r="N5" s="20" t="str">
        <f>A5</f>
        <v>UVA (Total1)</v>
      </c>
      <c r="O5" s="20">
        <f>(B5-$B$3)/L5*100</f>
        <v>3.2166049198624841E-2</v>
      </c>
      <c r="P5" s="20">
        <f>(C5-$C$3)/$L5*100</f>
        <v>2.6604180596629355E-2</v>
      </c>
      <c r="Q5" s="20">
        <f>(D5-$D$3)/$L5*100</f>
        <v>2.1792551278422338E-2</v>
      </c>
      <c r="R5" s="20">
        <f>(E5-$E$3)/$L5*100</f>
        <v>7.6398488123058661E-2</v>
      </c>
      <c r="S5" s="20">
        <f>(F5-$F$3)/$L5*100</f>
        <v>0.12218957813745328</v>
      </c>
      <c r="T5" s="20">
        <f>(G5-$G$3)/$L5*100</f>
        <v>4.2160807934075659E-2</v>
      </c>
      <c r="U5" s="12"/>
    </row>
    <row r="6" spans="1:28" x14ac:dyDescent="0.25">
      <c r="A6" s="1" t="s">
        <v>16</v>
      </c>
      <c r="B6" s="1">
        <v>230.92391085872831</v>
      </c>
      <c r="C6" s="1">
        <v>224.84096174214702</v>
      </c>
      <c r="D6" s="1">
        <v>178.18215120045241</v>
      </c>
      <c r="E6" s="1">
        <v>568.13570976226458</v>
      </c>
      <c r="F6" s="1">
        <v>946.42121247118916</v>
      </c>
      <c r="G6" s="1">
        <v>310.35339636891229</v>
      </c>
      <c r="H6" s="1">
        <v>125176.63375800557</v>
      </c>
      <c r="I6" s="1">
        <v>264978.05113358749</v>
      </c>
      <c r="J6" s="1">
        <v>122818.81684028663</v>
      </c>
      <c r="K6" s="1">
        <v>246419.41149835789</v>
      </c>
      <c r="L6" s="1">
        <v>759392.91323023755</v>
      </c>
      <c r="N6" s="20" t="str">
        <f>A6</f>
        <v>UVA (Total2)</v>
      </c>
      <c r="O6" s="20">
        <f>(B6-$B$3)/L6*100</f>
        <v>2.9903421216738821E-2</v>
      </c>
      <c r="P6" s="20">
        <f>(C6-$C$3)/$L6*100</f>
        <v>2.9587674650130194E-2</v>
      </c>
      <c r="Q6" s="20">
        <f>(D6-$D$3)/$L6*100</f>
        <v>2.3443901068109625E-2</v>
      </c>
      <c r="R6" s="20">
        <f>(E6-$E$3)/$L6*100</f>
        <v>6.876730124056285E-2</v>
      </c>
      <c r="S6" s="20">
        <f>(F6-$F$3)/$L6*100</f>
        <v>0.12442499283155931</v>
      </c>
      <c r="T6" s="20">
        <f>(G6-$G$3)/$L6*100</f>
        <v>3.917925615652533E-2</v>
      </c>
      <c r="U6" s="12"/>
      <c r="Z6" s="10">
        <f>U1</f>
        <v>0</v>
      </c>
    </row>
    <row r="7" spans="1:28" x14ac:dyDescent="0.25">
      <c r="A7" s="1" t="s">
        <v>17</v>
      </c>
      <c r="B7" s="1">
        <v>320.52400964612207</v>
      </c>
      <c r="C7" s="1">
        <v>196.10477570363938</v>
      </c>
      <c r="D7" s="1">
        <v>156.89291605978417</v>
      </c>
      <c r="E7" s="1">
        <v>745.68548602294572</v>
      </c>
      <c r="F7" s="1">
        <v>1245.9296023317443</v>
      </c>
      <c r="G7" s="1">
        <v>347.65617252537527</v>
      </c>
      <c r="H7" s="1">
        <v>118596.0413642872</v>
      </c>
      <c r="I7" s="1">
        <v>251739.31956910517</v>
      </c>
      <c r="J7" s="1">
        <v>115620.72783648965</v>
      </c>
      <c r="K7" s="1">
        <v>234879.31438463239</v>
      </c>
      <c r="L7" s="1">
        <v>720835.40315451438</v>
      </c>
      <c r="N7" s="20" t="str">
        <f>A7</f>
        <v>UVA (Total3)</v>
      </c>
      <c r="O7" s="20">
        <f>(B7-$B$3)/L7*100</f>
        <v>4.393299204434508E-2</v>
      </c>
      <c r="P7" s="20">
        <f>(C7-$C$3)/$L7*100</f>
        <v>2.7183808895440396E-2</v>
      </c>
      <c r="Q7" s="20">
        <f>(D7-$D$3)/$L7*100</f>
        <v>2.174450470514221E-2</v>
      </c>
      <c r="R7" s="20">
        <f>(E7-$E$3)/$L7*100</f>
        <v>9.7076778615326556E-2</v>
      </c>
      <c r="S7" s="20">
        <f>(F7-$F$3)/$L7*100</f>
        <v>0.17263066745403852</v>
      </c>
      <c r="T7" s="20">
        <f>(G7-$G$3)/$L7*100</f>
        <v>4.6449892638481594E-2</v>
      </c>
      <c r="U7" s="12"/>
      <c r="W7" s="11" t="s">
        <v>49</v>
      </c>
      <c r="X7" s="1" t="s">
        <v>50</v>
      </c>
      <c r="Y7" s="1" t="s">
        <v>51</v>
      </c>
      <c r="Z7" s="1">
        <v>1</v>
      </c>
      <c r="AA7" s="1">
        <v>2</v>
      </c>
      <c r="AB7" s="1">
        <v>3</v>
      </c>
    </row>
    <row r="8" spans="1:28" x14ac:dyDescent="0.25">
      <c r="A8" s="1" t="s">
        <v>18</v>
      </c>
      <c r="B8" s="1">
        <v>369.29710549090993</v>
      </c>
      <c r="C8" s="1">
        <v>177.54031377598699</v>
      </c>
      <c r="D8" s="1">
        <v>147.12168783462457</v>
      </c>
      <c r="E8" s="1">
        <v>866.29968335484511</v>
      </c>
      <c r="F8" s="1">
        <v>1328.8086819403684</v>
      </c>
      <c r="G8" s="1">
        <v>340.16470889017791</v>
      </c>
      <c r="H8" s="1">
        <v>109937.30267745876</v>
      </c>
      <c r="I8" s="1">
        <v>229816.67543291551</v>
      </c>
      <c r="J8" s="1">
        <v>105394.89613705804</v>
      </c>
      <c r="K8" s="1">
        <v>218883.08027827315</v>
      </c>
      <c r="L8" s="1">
        <v>664031.95452570543</v>
      </c>
      <c r="N8" s="8" t="str">
        <f>A8</f>
        <v>UVC (Total1)</v>
      </c>
      <c r="O8" s="8">
        <f>(B8-$B$3)/L8*100</f>
        <v>5.5036155063729872E-2</v>
      </c>
      <c r="P8" s="8">
        <f>(C8-$C$3)/$L8*100</f>
        <v>2.6713481980434016E-2</v>
      </c>
      <c r="Q8" s="8">
        <f>(D8-$D$3)/$L8*100</f>
        <v>2.2133100512471676E-2</v>
      </c>
      <c r="R8" s="8">
        <f>(E8-$E$3)/$L8*100</f>
        <v>0.12354495596813124</v>
      </c>
      <c r="S8" s="8">
        <f>(F8-$F$3)/$L8*100</f>
        <v>0.19987924350226308</v>
      </c>
      <c r="T8" s="8">
        <f>(G8-$G$3)/$L8*100</f>
        <v>4.929518903409473E-2</v>
      </c>
      <c r="U8" s="12"/>
      <c r="W8" s="1" t="s">
        <v>44</v>
      </c>
      <c r="X8" s="7">
        <f>AVERAGE(Z8:AB8)</f>
        <v>4.1815486910493332E-2</v>
      </c>
      <c r="Y8" s="1">
        <f>_xlfn.STDEV.P(Z8:AB8)</f>
        <v>3.9023659988354936E-3</v>
      </c>
      <c r="Z8" s="7">
        <f>T2</f>
        <v>3.6573089064347974E-2</v>
      </c>
      <c r="AA8" s="7">
        <f>T3</f>
        <v>4.2943153376486867E-2</v>
      </c>
      <c r="AB8" s="7">
        <f>T4</f>
        <v>4.5930218290645163E-2</v>
      </c>
    </row>
    <row r="9" spans="1:28" x14ac:dyDescent="0.25">
      <c r="A9" s="1" t="s">
        <v>19</v>
      </c>
      <c r="B9" s="1">
        <v>362.67782556859993</v>
      </c>
      <c r="C9" s="1">
        <v>167.87022623621087</v>
      </c>
      <c r="D9" s="1">
        <v>137.32874043692152</v>
      </c>
      <c r="E9" s="1">
        <v>919.44237635981642</v>
      </c>
      <c r="F9" s="1">
        <v>1268.4678266469391</v>
      </c>
      <c r="G9" s="1">
        <v>390.17861773106063</v>
      </c>
      <c r="H9" s="1">
        <v>110075.12610125815</v>
      </c>
      <c r="I9" s="1">
        <v>228990.53524970246</v>
      </c>
      <c r="J9" s="1">
        <v>106634.89526168737</v>
      </c>
      <c r="K9" s="1">
        <v>219058.9862515548</v>
      </c>
      <c r="L9" s="1">
        <v>664759.54286420275</v>
      </c>
      <c r="N9" s="8" t="str">
        <f>A9</f>
        <v>UVC (Total2)</v>
      </c>
      <c r="O9" s="8">
        <f>(B9-$B$3)/L9*100</f>
        <v>5.3980176756406054E-2</v>
      </c>
      <c r="P9" s="8">
        <f>(C9-$C$3)/$L9*100</f>
        <v>2.5229569214478064E-2</v>
      </c>
      <c r="Q9" s="8">
        <f>(D9-$D$3)/$L9*100</f>
        <v>2.0635719186723175E-2</v>
      </c>
      <c r="R9" s="8">
        <f>(E9-$E$3)/$L9*100</f>
        <v>0.13140400739106325</v>
      </c>
      <c r="S9" s="8">
        <f>(F9-$F$3)/$L9*100</f>
        <v>0.1905833779485358</v>
      </c>
      <c r="T9" s="8">
        <f>(G9-$G$3)/$L9*100</f>
        <v>5.6764843787764668E-2</v>
      </c>
      <c r="U9" s="12"/>
      <c r="W9" s="1" t="s">
        <v>45</v>
      </c>
      <c r="X9" s="7">
        <f t="shared" ref="X9:X11" si="0">AVERAGE(Z9:AB9)</f>
        <v>4.2596652243027527E-2</v>
      </c>
      <c r="Y9" s="1">
        <f t="shared" ref="Y9:Y11" si="1">_xlfn.STDEV.P(Z9:AB9)</f>
        <v>2.9841815080434409E-3</v>
      </c>
      <c r="Z9" s="7">
        <f>T5</f>
        <v>4.2160807934075659E-2</v>
      </c>
      <c r="AA9" s="7">
        <f>T6</f>
        <v>3.917925615652533E-2</v>
      </c>
      <c r="AB9" s="7">
        <f>T7</f>
        <v>4.6449892638481594E-2</v>
      </c>
    </row>
    <row r="10" spans="1:28" x14ac:dyDescent="0.25">
      <c r="A10" s="1" t="s">
        <v>20</v>
      </c>
      <c r="B10" s="1">
        <v>475.88434698471957</v>
      </c>
      <c r="C10" s="1">
        <v>156.64207002383077</v>
      </c>
      <c r="D10" s="1">
        <v>135.35202448992936</v>
      </c>
      <c r="E10" s="1">
        <v>1073.357332352032</v>
      </c>
      <c r="F10" s="1">
        <v>1689.6769055009383</v>
      </c>
      <c r="G10" s="1">
        <v>376.31876476307559</v>
      </c>
      <c r="H10" s="1">
        <v>109638.67488316324</v>
      </c>
      <c r="I10" s="1">
        <v>223616.40662634146</v>
      </c>
      <c r="J10" s="1">
        <v>105212.52076651837</v>
      </c>
      <c r="K10" s="1">
        <v>214356.53309482854</v>
      </c>
      <c r="L10" s="1">
        <v>652824.13537085161</v>
      </c>
      <c r="N10" s="8" t="str">
        <f>A10</f>
        <v>UVC (Total3)</v>
      </c>
      <c r="O10" s="8">
        <f>(B10-$B$3)/L10*100</f>
        <v>7.2308125892302871E-2</v>
      </c>
      <c r="P10" s="8">
        <f>(C10-$C$3)/$L10*100</f>
        <v>2.3970898789686362E-2</v>
      </c>
      <c r="Q10" s="8">
        <f>(D10-$D$3)/$L10*100</f>
        <v>2.0710201915038771E-2</v>
      </c>
      <c r="R10" s="8">
        <f>(E10-$E$3)/$L10*100</f>
        <v>0.15738321841404238</v>
      </c>
      <c r="S10" s="8">
        <f>(F10-$F$3)/$L10*100</f>
        <v>0.25858882651770543</v>
      </c>
      <c r="T10" s="8">
        <f>(G10-$G$3)/$L10*100</f>
        <v>5.5679599360499973E-2</v>
      </c>
      <c r="U10" s="12"/>
      <c r="W10" s="1" t="s">
        <v>46</v>
      </c>
      <c r="X10" s="7">
        <f t="shared" si="0"/>
        <v>5.3913210727453122E-2</v>
      </c>
      <c r="Y10" s="1">
        <f t="shared" si="1"/>
        <v>3.2953535103206369E-3</v>
      </c>
      <c r="Z10" s="7">
        <f>T8</f>
        <v>4.929518903409473E-2</v>
      </c>
      <c r="AA10" s="7">
        <f>T9</f>
        <v>5.6764843787764668E-2</v>
      </c>
      <c r="AB10" s="7">
        <f>T10</f>
        <v>5.5679599360499973E-2</v>
      </c>
    </row>
    <row r="11" spans="1:28" x14ac:dyDescent="0.25">
      <c r="A11" s="1" t="s">
        <v>24</v>
      </c>
      <c r="B11" s="1">
        <v>84.440180643334216</v>
      </c>
      <c r="C11" s="1">
        <v>246.18433146654047</v>
      </c>
      <c r="D11" s="1">
        <v>208.20298749549247</v>
      </c>
      <c r="E11" s="1">
        <v>286.85121584549125</v>
      </c>
      <c r="F11" s="1">
        <v>397.53027502630101</v>
      </c>
      <c r="G11" s="1">
        <v>275.32562078438713</v>
      </c>
      <c r="H11" s="1">
        <v>125483.72635863748</v>
      </c>
      <c r="I11" s="1">
        <v>269968.62614633318</v>
      </c>
      <c r="J11" s="1">
        <v>124048.00858008582</v>
      </c>
      <c r="K11" s="1">
        <v>249673.54744700046</v>
      </c>
      <c r="L11" s="1">
        <v>769173.90853205696</v>
      </c>
      <c r="N11" s="20" t="str">
        <f>A11</f>
        <v>ActD (Total1)</v>
      </c>
      <c r="O11" s="20">
        <f>(B11-$B$3)/L11*100</f>
        <v>1.0478869657933612E-2</v>
      </c>
      <c r="P11" s="20">
        <f>(C11-$C$3)/$L11*100</f>
        <v>3.1986274037381468E-2</v>
      </c>
      <c r="Q11" s="20">
        <f>(D11-$D$3)/$L11*100</f>
        <v>2.7048780163127631E-2</v>
      </c>
      <c r="R11" s="20">
        <f>(E11-$E$3)/$L11*100</f>
        <v>3.1323152755344537E-2</v>
      </c>
      <c r="S11" s="20">
        <f>(F11-$F$3)/$L11*100</f>
        <v>5.1481678722166489E-2</v>
      </c>
      <c r="T11" s="20">
        <f>(G11-$G$3)/$L11*100</f>
        <v>3.4127096123868272E-2</v>
      </c>
      <c r="U11" s="12"/>
      <c r="W11" s="1" t="s">
        <v>47</v>
      </c>
      <c r="X11" s="7">
        <f t="shared" si="0"/>
        <v>4.0515664153915887E-2</v>
      </c>
      <c r="Y11" s="1">
        <f t="shared" si="1"/>
        <v>1.1577007406185915E-2</v>
      </c>
      <c r="Z11" s="7">
        <f>T11</f>
        <v>3.4127096123868272E-2</v>
      </c>
      <c r="AA11" s="7">
        <f>T12</f>
        <v>3.065505255011472E-2</v>
      </c>
      <c r="AB11" s="7">
        <f t="shared" ref="AB11" si="2">T9</f>
        <v>5.6764843787764668E-2</v>
      </c>
    </row>
    <row r="12" spans="1:28" x14ac:dyDescent="0.25">
      <c r="A12" s="1" t="s">
        <v>25</v>
      </c>
      <c r="B12" s="1">
        <v>104.47842579754872</v>
      </c>
      <c r="C12" s="1">
        <v>232.29821613713591</v>
      </c>
      <c r="D12" s="1">
        <v>188.07042278314685</v>
      </c>
      <c r="E12" s="1">
        <v>338.25993587696098</v>
      </c>
      <c r="F12" s="1">
        <v>441.29889761893293</v>
      </c>
      <c r="G12" s="1">
        <v>247.7369659539556</v>
      </c>
      <c r="H12" s="1">
        <v>124906.19766806456</v>
      </c>
      <c r="I12" s="1">
        <v>263740.29828438512</v>
      </c>
      <c r="J12" s="1">
        <v>122680.60903430221</v>
      </c>
      <c r="K12" s="1">
        <v>254967.66456222115</v>
      </c>
      <c r="L12" s="1">
        <v>766294.76954897307</v>
      </c>
      <c r="N12" s="20" t="str">
        <f>A12</f>
        <v>ActlD (Total2)</v>
      </c>
      <c r="O12" s="20">
        <f>(B12-$B$3)/L12*100</f>
        <v>1.3133193709694313E-2</v>
      </c>
      <c r="P12" s="20">
        <f>(C12-$C$3)/$L12*100</f>
        <v>3.0294342086444451E-2</v>
      </c>
      <c r="Q12" s="20">
        <f>(D12-$D$3)/$L12*100</f>
        <v>2.4523147272587142E-2</v>
      </c>
      <c r="R12" s="20">
        <f>(E12-$E$3)/$L12*100</f>
        <v>3.8149580288442383E-2</v>
      </c>
      <c r="S12" s="20">
        <f>(F12-$F$3)/$L12*100</f>
        <v>5.7386828211898971E-2</v>
      </c>
      <c r="T12" s="20">
        <f>(G12-$G$3)/$L12*100</f>
        <v>3.065505255011472E-2</v>
      </c>
      <c r="U12" s="12"/>
      <c r="W12" s="1" t="s">
        <v>48</v>
      </c>
      <c r="X12" s="7">
        <f>AVERAGE(Z12:AB12)</f>
        <v>4.101064259849195E-2</v>
      </c>
      <c r="Y12" s="1">
        <f>_xlfn.STDEV.P(Z12:AB12)</f>
        <v>3.9139109613141911E-3</v>
      </c>
      <c r="Z12" s="7">
        <f t="shared" ref="Z12" si="3">T6</f>
        <v>3.917925615652533E-2</v>
      </c>
      <c r="AA12" s="7">
        <f t="shared" ref="AA12" si="4">T7</f>
        <v>4.6449892638481594E-2</v>
      </c>
      <c r="AB12" s="7">
        <f>T13</f>
        <v>3.7402779000468928E-2</v>
      </c>
    </row>
    <row r="13" spans="1:28" x14ac:dyDescent="0.25">
      <c r="A13" s="1" t="s">
        <v>26</v>
      </c>
      <c r="B13" s="1">
        <v>218.44351351889486</v>
      </c>
      <c r="C13" s="1">
        <v>241.25274388502999</v>
      </c>
      <c r="D13" s="1">
        <v>197.72791850587842</v>
      </c>
      <c r="E13" s="1">
        <v>542.22390433644944</v>
      </c>
      <c r="F13" s="1">
        <v>836.37033567118567</v>
      </c>
      <c r="G13" s="1">
        <v>320.207089315129</v>
      </c>
      <c r="H13" s="1">
        <v>134044.85774215107</v>
      </c>
      <c r="I13" s="1">
        <v>285749.62837944267</v>
      </c>
      <c r="J13" s="1">
        <v>130473.87202828191</v>
      </c>
      <c r="K13" s="1">
        <v>271537.38962982257</v>
      </c>
      <c r="L13" s="1">
        <v>821805.74777969823</v>
      </c>
      <c r="N13" s="20" t="str">
        <f>A13</f>
        <v>ActD (Total3)</v>
      </c>
      <c r="O13" s="20">
        <f>(B13-$B$3)/L13*100</f>
        <v>2.611372149358554E-2</v>
      </c>
      <c r="P13" s="20">
        <f>(C13-$C$3)/$L13*100</f>
        <v>2.9337649107100492E-2</v>
      </c>
      <c r="Q13" s="20">
        <f>(D13-$D$3)/$L13*100</f>
        <v>2.4041823890275715E-2</v>
      </c>
      <c r="R13" s="20">
        <f>(E13-$E$3)/$L13*100</f>
        <v>6.0391668974765104E-2</v>
      </c>
      <c r="S13" s="20">
        <f>(F13-$F$3)/$L13*100</f>
        <v>0.10158406695323825</v>
      </c>
      <c r="T13" s="20">
        <f>(G13-$G$3)/$L13*100</f>
        <v>3.7402779000468928E-2</v>
      </c>
      <c r="U13" s="12"/>
    </row>
    <row r="14" spans="1:28" x14ac:dyDescent="0.25">
      <c r="A14" s="1" t="s">
        <v>21</v>
      </c>
      <c r="B14" s="1">
        <v>197.45622396668148</v>
      </c>
      <c r="C14" s="1">
        <v>231.12043724222247</v>
      </c>
      <c r="D14" s="1">
        <v>190.63427151410929</v>
      </c>
      <c r="E14" s="1">
        <v>518.39563765124331</v>
      </c>
      <c r="F14" s="1">
        <v>768.10655064674859</v>
      </c>
      <c r="G14" s="1">
        <v>308.91637828347848</v>
      </c>
      <c r="H14" s="1">
        <v>128466.86362563705</v>
      </c>
      <c r="I14" s="1">
        <v>274389.8329898357</v>
      </c>
      <c r="J14" s="1">
        <v>127545.20833256195</v>
      </c>
      <c r="K14" s="1">
        <v>260402.97512808157</v>
      </c>
      <c r="L14" s="1">
        <v>790804.88007611642</v>
      </c>
      <c r="N14" s="8" t="str">
        <f>A14</f>
        <v>Gamma (Total1)</v>
      </c>
      <c r="O14" s="8">
        <f>(B14-$B$3)/L14*100</f>
        <v>2.4483507818340609E-2</v>
      </c>
      <c r="P14" s="8">
        <f>(C14-$C$3)/$L14*100</f>
        <v>2.920646872595838E-2</v>
      </c>
      <c r="Q14" s="8">
        <f>(D14-$D$3)/$L14*100</f>
        <v>2.4087287320641592E-2</v>
      </c>
      <c r="R14" s="8">
        <f>(E14-$E$3)/$L14*100</f>
        <v>5.9745956560615279E-2</v>
      </c>
      <c r="S14" s="8">
        <f>(F14-$F$3)/$L14*100</f>
        <v>9.6934140815098296E-2</v>
      </c>
      <c r="T14" s="8">
        <f>(G14-$G$3)/$L14*100</f>
        <v>3.7441280913066963E-2</v>
      </c>
      <c r="U14" s="12"/>
    </row>
    <row r="15" spans="1:28" x14ac:dyDescent="0.25">
      <c r="A15" s="1" t="s">
        <v>22</v>
      </c>
      <c r="B15" s="1">
        <v>74.40014108935452</v>
      </c>
      <c r="C15" s="1">
        <v>223.10524251869992</v>
      </c>
      <c r="D15" s="1">
        <v>183.04023269599512</v>
      </c>
      <c r="E15" s="1">
        <v>213.00516334621457</v>
      </c>
      <c r="F15" s="1">
        <v>340.80177288949386</v>
      </c>
      <c r="G15" s="1">
        <v>218.31977914489624</v>
      </c>
      <c r="H15" s="1">
        <v>114309.44051323031</v>
      </c>
      <c r="I15" s="1">
        <v>249045.62822833011</v>
      </c>
      <c r="J15" s="1">
        <v>114448.1577796496</v>
      </c>
      <c r="K15" s="1">
        <v>231573.23168207478</v>
      </c>
      <c r="L15" s="1">
        <v>709376.45820328477</v>
      </c>
      <c r="N15" s="8" t="str">
        <f>A15</f>
        <v>Gamma (Total2)</v>
      </c>
      <c r="O15" s="8">
        <f>(B15-$B$3)/L15*100</f>
        <v>9.9468612114144341E-3</v>
      </c>
      <c r="P15" s="8">
        <f>(C15-$C$3)/$L15*100</f>
        <v>3.1429149174748962E-2</v>
      </c>
      <c r="Q15" s="8">
        <f>(D15-$D$3)/$L15*100</f>
        <v>2.5781713316889471E-2</v>
      </c>
      <c r="R15" s="8">
        <f>(E15-$E$3)/$L15*100</f>
        <v>2.3553567910565298E-2</v>
      </c>
      <c r="S15" s="8">
        <f>(F15-$F$3)/$L15*100</f>
        <v>4.7824414574972746E-2</v>
      </c>
      <c r="T15" s="8">
        <f>(G15-$G$3)/$L15*100</f>
        <v>2.8967817455547933E-2</v>
      </c>
      <c r="U15" s="12"/>
    </row>
    <row r="16" spans="1:28" x14ac:dyDescent="0.25">
      <c r="A16" s="1" t="s">
        <v>23</v>
      </c>
      <c r="B16" s="1">
        <v>332.51056965405434</v>
      </c>
      <c r="C16" s="1">
        <v>217.41672452326915</v>
      </c>
      <c r="D16" s="1">
        <v>171.38603248698945</v>
      </c>
      <c r="E16" s="1">
        <v>775.84110370931194</v>
      </c>
      <c r="F16" s="1">
        <v>1292.4623462298307</v>
      </c>
      <c r="G16" s="1">
        <v>364.28965986376033</v>
      </c>
      <c r="H16" s="1">
        <v>129818.25381770605</v>
      </c>
      <c r="I16" s="1">
        <v>272616.43967783626</v>
      </c>
      <c r="J16" s="1">
        <v>128315.65140210139</v>
      </c>
      <c r="K16" s="1">
        <v>256338.66687263403</v>
      </c>
      <c r="L16" s="1">
        <v>787089.01177027775</v>
      </c>
      <c r="N16" s="8" t="str">
        <f>A16</f>
        <v>Gamma (Total3)</v>
      </c>
      <c r="O16" s="8">
        <f>(B16-$B$3)/L16*100</f>
        <v>4.1757808254672325E-2</v>
      </c>
      <c r="P16" s="8">
        <f>(C16-$C$3)/$L16*100</f>
        <v>2.7603290608158207E-2</v>
      </c>
      <c r="Q16" s="8">
        <f>(D16-$D$3)/$L16*100</f>
        <v>2.1755506940356925E-2</v>
      </c>
      <c r="R16" s="8">
        <f>(E16-$E$3)/$L16*100</f>
        <v>9.2736576838479287E-2</v>
      </c>
      <c r="S16" s="8">
        <f>(F16-$F$3)/$L16*100</f>
        <v>0.16401140052829305</v>
      </c>
      <c r="T16" s="8">
        <f>(G16-$G$3)/$L16*100</f>
        <v>4.4653241621724148E-2</v>
      </c>
      <c r="U16" s="12"/>
    </row>
    <row r="17" spans="1:21" x14ac:dyDescent="0.25">
      <c r="A17" s="1" t="s">
        <v>27</v>
      </c>
      <c r="B17" s="1">
        <v>31.643024501071299</v>
      </c>
      <c r="C17" s="1">
        <v>287.59597609848845</v>
      </c>
      <c r="D17" s="1">
        <v>236.02093264422052</v>
      </c>
      <c r="E17" s="1">
        <v>114.48073804097754</v>
      </c>
      <c r="F17" s="1">
        <v>267.07178848811265</v>
      </c>
      <c r="G17" s="1">
        <v>217.68125656493615</v>
      </c>
      <c r="H17" s="1">
        <v>141182.89418473482</v>
      </c>
      <c r="I17" s="1">
        <v>309834.12456080079</v>
      </c>
      <c r="J17" s="1">
        <v>140253.62901928535</v>
      </c>
      <c r="K17" s="1">
        <v>286766.39585239161</v>
      </c>
      <c r="L17" s="1">
        <v>878037.04361721256</v>
      </c>
      <c r="N17" s="8" t="str">
        <f>A17</f>
        <v>K (Long1)</v>
      </c>
      <c r="O17" s="8">
        <f>(B17-$B$3)/L17*100</f>
        <v>3.1665606112816855E-3</v>
      </c>
      <c r="P17" s="8">
        <f>(C17-$C$3)/$L17*100</f>
        <v>3.2736855572162188E-2</v>
      </c>
      <c r="Q17" s="8">
        <f>(D17-$D$3)/$L17*100</f>
        <v>2.6863343232991211E-2</v>
      </c>
      <c r="R17" s="8">
        <f>(E17-$E$3)/$L17*100</f>
        <v>7.8082173203987719E-3</v>
      </c>
      <c r="S17" s="8">
        <f>(F17-$F$3)/$L17*100</f>
        <v>3.0240768974067776E-2</v>
      </c>
      <c r="T17" s="8">
        <f>(G17-$G$3)/$L17*100</f>
        <v>2.3330718947924683E-2</v>
      </c>
      <c r="U17" s="12"/>
    </row>
    <row r="18" spans="1:21" x14ac:dyDescent="0.25">
      <c r="A18" s="1" t="s">
        <v>28</v>
      </c>
      <c r="B18" s="1">
        <v>34.195905677710982</v>
      </c>
      <c r="C18" s="1">
        <v>313.04294223654193</v>
      </c>
      <c r="D18" s="1">
        <v>253.36491601314998</v>
      </c>
      <c r="E18" s="1">
        <v>116.06986300051889</v>
      </c>
      <c r="F18" s="1">
        <v>271.19734167347906</v>
      </c>
      <c r="G18" s="1">
        <v>247.276122229691</v>
      </c>
      <c r="H18" s="1">
        <v>143341.27764120791</v>
      </c>
      <c r="I18" s="1">
        <v>320795.46159953845</v>
      </c>
      <c r="J18" s="1">
        <v>142901.33570555635</v>
      </c>
      <c r="K18" s="1">
        <v>294573.28047544434</v>
      </c>
      <c r="L18" s="1">
        <v>901611.35542174708</v>
      </c>
      <c r="N18" s="8" t="str">
        <f>A18</f>
        <v>K (Long2)</v>
      </c>
      <c r="O18" s="8">
        <f>(B18-$B$3)/L18*100</f>
        <v>3.3669114934876433E-3</v>
      </c>
      <c r="P18" s="8">
        <f>(C18-$C$3)/$L18*100</f>
        <v>3.4703276871523324E-2</v>
      </c>
      <c r="Q18" s="8">
        <f>(D18-$D$3)/$L18*100</f>
        <v>2.8084616124891635E-2</v>
      </c>
      <c r="R18" s="8">
        <f>(E18-$E$3)/$L18*100</f>
        <v>7.7803107799107787E-3</v>
      </c>
      <c r="S18" s="8">
        <f>(F18-$F$3)/$L18*100</f>
        <v>2.9907643180275577E-2</v>
      </c>
      <c r="T18" s="8">
        <f>(G18-$G$3)/$L18*100</f>
        <v>2.6003135293264593E-2</v>
      </c>
      <c r="U18" s="12"/>
    </row>
    <row r="19" spans="1:21" x14ac:dyDescent="0.25">
      <c r="A19" s="1" t="s">
        <v>29</v>
      </c>
      <c r="B19" s="1">
        <v>29.723534127139985</v>
      </c>
      <c r="C19" s="1">
        <v>217.38395424959472</v>
      </c>
      <c r="D19" s="1">
        <v>174.9434615761952</v>
      </c>
      <c r="E19" s="1">
        <v>113.42780783650845</v>
      </c>
      <c r="F19" s="1">
        <v>214.95534167950163</v>
      </c>
      <c r="G19" s="1">
        <v>173.78147797510792</v>
      </c>
      <c r="H19" s="1">
        <v>100576.46126832176</v>
      </c>
      <c r="I19" s="1">
        <v>218655.46573939681</v>
      </c>
      <c r="J19" s="1">
        <v>101563.78341985552</v>
      </c>
      <c r="K19" s="1">
        <v>205521.91717393207</v>
      </c>
      <c r="L19" s="1">
        <v>626317.62760150619</v>
      </c>
      <c r="N19" s="8" t="str">
        <f>A19</f>
        <v>K (Long3)</v>
      </c>
      <c r="O19" s="8">
        <f>(B19-$B$3)/L19*100</f>
        <v>4.1327409066925138E-3</v>
      </c>
      <c r="P19" s="8">
        <f>(C19-$C$3)/$L19*100</f>
        <v>3.4683631342461267E-2</v>
      </c>
      <c r="Q19" s="8">
        <f>(D19-$D$3)/$L19*100</f>
        <v>2.7907985655943705E-2</v>
      </c>
      <c r="R19" s="8">
        <f>(E19-$E$3)/$L19*100</f>
        <v>1.0778254888543245E-2</v>
      </c>
      <c r="S19" s="8">
        <f>(F19-$F$3)/$L19*100</f>
        <v>3.4073559110200539E-2</v>
      </c>
      <c r="T19" s="8">
        <f>(G19-$G$3)/$L19*100</f>
        <v>2.5698235084256064E-2</v>
      </c>
      <c r="U19" s="12"/>
    </row>
    <row r="20" spans="1:21" x14ac:dyDescent="0.25">
      <c r="A20" s="1" t="s">
        <v>30</v>
      </c>
      <c r="B20" s="1">
        <v>112.17815518502167</v>
      </c>
      <c r="C20" s="1">
        <v>261.70481847578282</v>
      </c>
      <c r="D20" s="1">
        <v>213.15516145016664</v>
      </c>
      <c r="E20" s="1">
        <v>122.304399710105</v>
      </c>
      <c r="F20" s="1">
        <v>255.73670097293598</v>
      </c>
      <c r="G20" s="1">
        <v>248.80778632309418</v>
      </c>
      <c r="H20" s="1">
        <v>108503.75928676143</v>
      </c>
      <c r="I20" s="1">
        <v>239509.87930623908</v>
      </c>
      <c r="J20" s="1">
        <v>109719.15673737036</v>
      </c>
      <c r="K20" s="1">
        <v>225054.12297724915</v>
      </c>
      <c r="L20" s="1">
        <v>682786.91830761998</v>
      </c>
      <c r="N20" s="8" t="str">
        <f>A20</f>
        <v>UVA (Long1)</v>
      </c>
      <c r="O20" s="8">
        <f>(B20-$B$3)/L20*100</f>
        <v>1.5867132622887296E-2</v>
      </c>
      <c r="P20" s="8">
        <f>(C20-$C$3)/$L20*100</f>
        <v>3.8306322837091331E-2</v>
      </c>
      <c r="Q20" s="8">
        <f>(D20-$D$3)/$L20*100</f>
        <v>3.1196311445685986E-2</v>
      </c>
      <c r="R20" s="8">
        <f>(E20-$E$3)/$L20*100</f>
        <v>1.118690181963194E-2</v>
      </c>
      <c r="S20" s="8">
        <f>(F20-$F$3)/$L20*100</f>
        <v>3.7228315238066335E-2</v>
      </c>
      <c r="T20" s="8">
        <f>(G20-$G$3)/$L20*100</f>
        <v>3.4561131494443745E-2</v>
      </c>
      <c r="U20" s="12"/>
    </row>
    <row r="21" spans="1:21" x14ac:dyDescent="0.25">
      <c r="A21" s="1" t="s">
        <v>31</v>
      </c>
      <c r="B21" s="1">
        <v>59.895945193822669</v>
      </c>
      <c r="C21" s="1">
        <v>270.19653318438765</v>
      </c>
      <c r="D21" s="1">
        <v>213.57167460039383</v>
      </c>
      <c r="E21" s="1">
        <v>188.51103911315317</v>
      </c>
      <c r="F21" s="1">
        <v>359.17978501963978</v>
      </c>
      <c r="G21" s="1">
        <v>261.34687119350002</v>
      </c>
      <c r="H21" s="1">
        <v>133765.6024452119</v>
      </c>
      <c r="I21" s="1">
        <v>292910.43503737624</v>
      </c>
      <c r="J21" s="1">
        <v>132871.08523415442</v>
      </c>
      <c r="K21" s="1">
        <v>274769.22125762462</v>
      </c>
      <c r="L21" s="1">
        <v>834316.34397436725</v>
      </c>
      <c r="N21" s="8" t="str">
        <f>A21</f>
        <v>UVA (Long2)</v>
      </c>
      <c r="O21" s="8">
        <f>(B21-$B$3)/L21*100</f>
        <v>6.7188538584015125E-3</v>
      </c>
      <c r="P21" s="8">
        <f>(C21-$C$3)/$L21*100</f>
        <v>3.2366892711051254E-2</v>
      </c>
      <c r="Q21" s="8">
        <f>(D21-$D$3)/$L21*100</f>
        <v>2.5580326723460525E-2</v>
      </c>
      <c r="R21" s="8">
        <f>(E21-$E$3)/$L21*100</f>
        <v>1.7090560747278487E-2</v>
      </c>
      <c r="S21" s="8">
        <f>(F21-$F$3)/$L21*100</f>
        <v>4.2865413458750445E-2</v>
      </c>
      <c r="T21" s="8">
        <f>(G21-$G$3)/$L21*100</f>
        <v>2.9787019195826499E-2</v>
      </c>
      <c r="U21" s="12"/>
    </row>
    <row r="22" spans="1:21" x14ac:dyDescent="0.25">
      <c r="A22" s="1" t="s">
        <v>32</v>
      </c>
      <c r="B22" s="1">
        <v>40.683748856230878</v>
      </c>
      <c r="C22" s="1">
        <v>244.94785136204669</v>
      </c>
      <c r="D22" s="1">
        <v>194.81154568673119</v>
      </c>
      <c r="E22" s="1">
        <v>133.31563154012562</v>
      </c>
      <c r="F22" s="1">
        <v>264.7798948687298</v>
      </c>
      <c r="G22" s="1">
        <v>305.38990676683011</v>
      </c>
      <c r="H22" s="1">
        <v>119898.91075478692</v>
      </c>
      <c r="I22" s="1">
        <v>258317.14397174877</v>
      </c>
      <c r="J22" s="1">
        <v>120185.08079683769</v>
      </c>
      <c r="K22" s="1">
        <v>242350.52023184666</v>
      </c>
      <c r="L22" s="1">
        <v>740751.65575521998</v>
      </c>
      <c r="N22" s="8" t="str">
        <f>A22</f>
        <v>UVA (Long3)</v>
      </c>
      <c r="O22" s="8">
        <f>(B22-$B$3)/L22*100</f>
        <v>4.9739071447961166E-3</v>
      </c>
      <c r="P22" s="8">
        <f>(C22-$C$3)/$L22*100</f>
        <v>3.3046648252582432E-2</v>
      </c>
      <c r="Q22" s="8">
        <f>(D22-$D$3)/$L22*100</f>
        <v>2.6278809675254578E-2</v>
      </c>
      <c r="R22" s="8">
        <f>(E22-$E$3)/$L22*100</f>
        <v>1.1798007245665038E-2</v>
      </c>
      <c r="S22" s="8">
        <f>(F22-$F$3)/$L22*100</f>
        <v>3.5535966501385456E-2</v>
      </c>
      <c r="T22" s="8">
        <f>(G22-$G$3)/$L22*100</f>
        <v>3.9495153717694687E-2</v>
      </c>
      <c r="U22" s="12"/>
    </row>
    <row r="23" spans="1:21" x14ac:dyDescent="0.25">
      <c r="A23" s="1" t="s">
        <v>33</v>
      </c>
      <c r="B23" s="1">
        <v>49.368251721310287</v>
      </c>
      <c r="C23" s="1">
        <v>146.59099163805413</v>
      </c>
      <c r="D23" s="1">
        <v>126.86754287458464</v>
      </c>
      <c r="E23" s="1">
        <v>224.20323959322963</v>
      </c>
      <c r="F23" s="1">
        <v>245.94427250842034</v>
      </c>
      <c r="G23" s="1">
        <v>153.66707585611573</v>
      </c>
      <c r="H23" s="1">
        <v>79615.271574685001</v>
      </c>
      <c r="I23" s="1">
        <v>166490.83030475734</v>
      </c>
      <c r="J23" s="1">
        <v>78225.597798346367</v>
      </c>
      <c r="K23" s="1">
        <v>159317.13348642661</v>
      </c>
      <c r="L23" s="1">
        <v>483648.83316421532</v>
      </c>
      <c r="N23" s="8" t="str">
        <f>A23</f>
        <v>UVC (Long1)</v>
      </c>
      <c r="O23" s="8">
        <f>(B23-$B$3)/L23*100</f>
        <v>9.4136074097433513E-3</v>
      </c>
      <c r="P23" s="8">
        <f>(C23-$C$3)/$L23*100</f>
        <v>3.0277491505679908E-2</v>
      </c>
      <c r="Q23" s="8">
        <f>(D23-$D$3)/$L23*100</f>
        <v>2.6200149009155165E-2</v>
      </c>
      <c r="R23" s="8">
        <f>(E23-$E$3)/$L23*100</f>
        <v>3.6861774462496416E-2</v>
      </c>
      <c r="S23" s="8">
        <f>(F23-$F$3)/$L23*100</f>
        <v>5.0532043319195245E-2</v>
      </c>
      <c r="T23" s="8">
        <f>(G23-$G$3)/$L23*100</f>
        <v>2.9119924320867515E-2</v>
      </c>
      <c r="U23" s="12"/>
    </row>
    <row r="24" spans="1:21" x14ac:dyDescent="0.25">
      <c r="A24" s="1" t="s">
        <v>34</v>
      </c>
      <c r="B24" s="1">
        <v>48.330672829618116</v>
      </c>
      <c r="C24" s="1">
        <v>240.70176058172717</v>
      </c>
      <c r="D24" s="1">
        <v>202.63632529848562</v>
      </c>
      <c r="E24" s="1">
        <v>200.16592495539535</v>
      </c>
      <c r="F24" s="1">
        <v>328.57293413104856</v>
      </c>
      <c r="G24" s="1">
        <v>222.48717294067848</v>
      </c>
      <c r="H24" s="1">
        <v>123063.28309403092</v>
      </c>
      <c r="I24" s="1">
        <v>268255.91596890427</v>
      </c>
      <c r="J24" s="1">
        <v>120556.19792645553</v>
      </c>
      <c r="K24" s="1">
        <v>250167.97317802632</v>
      </c>
      <c r="L24" s="1">
        <v>762043.37016741699</v>
      </c>
      <c r="N24" s="8" t="str">
        <f>A24</f>
        <v>UVC (Long2)</v>
      </c>
      <c r="O24" s="8">
        <f>(B24-$B$3)/L24*100</f>
        <v>5.8384109416787086E-3</v>
      </c>
      <c r="P24" s="8">
        <f>(C24-$C$3)/$L24*100</f>
        <v>3.1566117197429494E-2</v>
      </c>
      <c r="Q24" s="8">
        <f>(D24-$D$3)/$L24*100</f>
        <v>2.6571387577255696E-2</v>
      </c>
      <c r="R24" s="8">
        <f>(E24-$E$3)/$L24*100</f>
        <v>2.0240872563430039E-2</v>
      </c>
      <c r="S24" s="8">
        <f>(F24-$F$3)/$L24*100</f>
        <v>4.2914394680463645E-2</v>
      </c>
      <c r="T24" s="8">
        <f>(G24-$G$3)/$L24*100</f>
        <v>2.7512642913575931E-2</v>
      </c>
      <c r="U24" s="12"/>
    </row>
    <row r="25" spans="1:21" x14ac:dyDescent="0.25">
      <c r="A25" s="1" t="s">
        <v>35</v>
      </c>
      <c r="B25" s="1">
        <v>29.347742219981061</v>
      </c>
      <c r="C25" s="1">
        <v>191.01415951656278</v>
      </c>
      <c r="D25" s="1">
        <v>165.53648700150089</v>
      </c>
      <c r="E25" s="1">
        <v>120.45596339530205</v>
      </c>
      <c r="F25" s="1">
        <v>195.62731986153128</v>
      </c>
      <c r="G25" s="1">
        <v>517.43055879609039</v>
      </c>
      <c r="H25" s="1">
        <v>96143.777430419083</v>
      </c>
      <c r="I25" s="1">
        <v>208833.95537915447</v>
      </c>
      <c r="J25" s="1">
        <v>93177.139424527413</v>
      </c>
      <c r="K25" s="1">
        <v>196279.24116697296</v>
      </c>
      <c r="L25" s="1">
        <v>594434.11340107396</v>
      </c>
      <c r="N25" s="8" t="str">
        <f>A25</f>
        <v>UVC (Long3)</v>
      </c>
      <c r="O25" s="8">
        <f>(B25-$B$3)/L25*100</f>
        <v>4.2911892705161363E-3</v>
      </c>
      <c r="P25" s="8">
        <f>(C25-$C$3)/$L25*100</f>
        <v>3.2107831289343886E-2</v>
      </c>
      <c r="Q25" s="8">
        <f>(D25-$D$3)/$L25*100</f>
        <v>2.7822370111082882E-2</v>
      </c>
      <c r="R25" s="8">
        <f>(E25-$E$3)/$L25*100</f>
        <v>1.2538692546952061E-2</v>
      </c>
      <c r="S25" s="8">
        <f>(F25-$F$3)/$L25*100</f>
        <v>3.2649654665677853E-2</v>
      </c>
      <c r="T25" s="8">
        <f>(G25-$G$3)/$L25*100</f>
        <v>8.4887735370545669E-2</v>
      </c>
      <c r="U25" s="12"/>
    </row>
    <row r="26" spans="1:21" x14ac:dyDescent="0.25">
      <c r="A26" s="1" t="s">
        <v>36</v>
      </c>
      <c r="B26" s="1">
        <v>27.262442186124879</v>
      </c>
      <c r="C26" s="1">
        <v>266.38557799719337</v>
      </c>
      <c r="D26" s="1">
        <v>222.10654059171165</v>
      </c>
      <c r="E26" s="1">
        <v>99.413724583544408</v>
      </c>
      <c r="F26" s="1">
        <v>228.92243134650448</v>
      </c>
      <c r="G26" s="1">
        <v>213.2856202165799</v>
      </c>
      <c r="H26" s="1">
        <v>128329.41968582282</v>
      </c>
      <c r="I26" s="1">
        <v>281240.70961058943</v>
      </c>
      <c r="J26" s="1">
        <v>125771.39429148927</v>
      </c>
      <c r="K26" s="1">
        <v>259287.41204458009</v>
      </c>
      <c r="L26" s="1">
        <v>794628.93563248159</v>
      </c>
      <c r="N26" s="8" t="str">
        <f>A26</f>
        <v>ActD (Long1)</v>
      </c>
      <c r="O26" s="8">
        <f>(B26-$B$3)/L26*100</f>
        <v>2.9476642254481953E-3</v>
      </c>
      <c r="P26" s="8">
        <f>(C26-$C$3)/$L26*100</f>
        <v>3.3503854289656444E-2</v>
      </c>
      <c r="Q26" s="8">
        <f>(D26-$D$3)/$L26*100</f>
        <v>2.7931994763131417E-2</v>
      </c>
      <c r="R26" s="8">
        <f>(E26-$E$3)/$L26*100</f>
        <v>6.7316988676263878E-3</v>
      </c>
      <c r="S26" s="8">
        <f>(F26-$F$3)/$L26*100</f>
        <v>2.8614084704130353E-2</v>
      </c>
      <c r="T26" s="8">
        <f>(G26-$G$3)/$L26*100</f>
        <v>2.5226455968041208E-2</v>
      </c>
      <c r="U26" s="12"/>
    </row>
    <row r="27" spans="1:21" x14ac:dyDescent="0.25">
      <c r="A27" s="1" t="s">
        <v>37</v>
      </c>
      <c r="B27" s="1">
        <v>61.389682280266378</v>
      </c>
      <c r="C27" s="1">
        <v>247.69141474238276</v>
      </c>
      <c r="D27" s="1">
        <v>203.27016204051924</v>
      </c>
      <c r="E27" s="1">
        <v>182.50797450726759</v>
      </c>
      <c r="F27" s="1">
        <v>340.95192589208165</v>
      </c>
      <c r="G27" s="1">
        <v>226.31707381005705</v>
      </c>
      <c r="H27" s="1">
        <v>121944.45639063438</v>
      </c>
      <c r="I27" s="1">
        <v>268266.14185627276</v>
      </c>
      <c r="J27" s="1">
        <v>118103.50937439164</v>
      </c>
      <c r="K27" s="1">
        <v>238663.39654266066</v>
      </c>
      <c r="L27" s="1">
        <v>746977.50416395941</v>
      </c>
      <c r="N27" s="8" t="str">
        <f>A27</f>
        <v>ActD (Long2)</v>
      </c>
      <c r="O27" s="8">
        <f>(B27-$B$3)/L27*100</f>
        <v>7.7044131361428264E-3</v>
      </c>
      <c r="P27" s="8">
        <f>(C27-$C$3)/$L27*100</f>
        <v>3.3138502311390927E-2</v>
      </c>
      <c r="Q27" s="8">
        <f>(D27-$D$3)/$L27*100</f>
        <v>2.7192162147284048E-2</v>
      </c>
      <c r="R27" s="8">
        <f>(E27-$E$3)/$L27*100</f>
        <v>1.8285192823631041E-2</v>
      </c>
      <c r="S27" s="8">
        <f>(F27-$F$3)/$L27*100</f>
        <v>4.5437150299574007E-2</v>
      </c>
      <c r="T27" s="8">
        <f>(G27-$G$3)/$L27*100</f>
        <v>2.8580267941142653E-2</v>
      </c>
      <c r="U27" s="12"/>
    </row>
    <row r="28" spans="1:21" x14ac:dyDescent="0.25">
      <c r="A28" s="1" t="s">
        <v>38</v>
      </c>
      <c r="B28" s="1">
        <v>48.108385777837981</v>
      </c>
      <c r="C28" s="1">
        <v>223.69427815057313</v>
      </c>
      <c r="D28" s="1">
        <v>180.91699730915599</v>
      </c>
      <c r="E28" s="1">
        <v>130.1562400950412</v>
      </c>
      <c r="F28" s="1">
        <v>253.47830432075187</v>
      </c>
      <c r="G28" s="1">
        <v>374.95653371196022</v>
      </c>
      <c r="H28" s="1">
        <v>108310.75713558524</v>
      </c>
      <c r="I28" s="1">
        <v>228713.42968792591</v>
      </c>
      <c r="J28" s="1">
        <v>104183.81471813843</v>
      </c>
      <c r="K28" s="1">
        <v>210180.20468018542</v>
      </c>
      <c r="L28" s="1">
        <v>651388.20622183499</v>
      </c>
      <c r="N28" s="8" t="str">
        <f>A28</f>
        <v>ActD (Long3)</v>
      </c>
      <c r="O28" s="8">
        <f>(B28-$B$3)/L28*100</f>
        <v>6.7960911833481082E-3</v>
      </c>
      <c r="P28" s="8">
        <f>(C28-$C$3)/$L28*100</f>
        <v>3.4317480537098655E-2</v>
      </c>
      <c r="Q28" s="8">
        <f>(D28-$D$3)/$L28*100</f>
        <v>2.7750912232984887E-2</v>
      </c>
      <c r="R28" s="8">
        <f>(E28-$E$3)/$L28*100</f>
        <v>1.2931542476317648E-2</v>
      </c>
      <c r="S28" s="8">
        <f>(F28-$F$3)/$L28*100</f>
        <v>3.8676117757934655E-2</v>
      </c>
      <c r="T28" s="8">
        <f>(G28-$G$3)/$L28*100</f>
        <v>5.5593212863405392E-2</v>
      </c>
      <c r="U28" s="12"/>
    </row>
    <row r="29" spans="1:21" x14ac:dyDescent="0.25">
      <c r="A29" s="1" t="s">
        <v>39</v>
      </c>
      <c r="B29" s="1">
        <v>24.87459003013976</v>
      </c>
      <c r="C29" s="1">
        <v>266.36797501036011</v>
      </c>
      <c r="D29" s="1">
        <v>214.51394692560035</v>
      </c>
      <c r="E29" s="1">
        <v>91.020537492217869</v>
      </c>
      <c r="F29" s="1">
        <v>213.25849978442517</v>
      </c>
      <c r="G29" s="1">
        <v>204.22177064663481</v>
      </c>
      <c r="H29" s="1">
        <v>129016.61270235848</v>
      </c>
      <c r="I29" s="1">
        <v>282302.9845885812</v>
      </c>
      <c r="J29" s="1">
        <v>125269.69606609357</v>
      </c>
      <c r="K29" s="1">
        <v>254712.57787334081</v>
      </c>
      <c r="L29" s="1">
        <v>791301.87123037409</v>
      </c>
      <c r="N29" s="8" t="str">
        <f>A29</f>
        <v>Gamma (Long1)</v>
      </c>
      <c r="O29" s="8">
        <f>(B29-$B$3)/L29*100</f>
        <v>2.658295331970633E-3</v>
      </c>
      <c r="P29" s="8">
        <f>(C29-$C$3)/$L29*100</f>
        <v>3.3642498195662382E-2</v>
      </c>
      <c r="Q29" s="8">
        <f>(D29-$D$3)/$L29*100</f>
        <v>2.7089929496536248E-2</v>
      </c>
      <c r="R29" s="8">
        <f>(E29-$E$3)/$L29*100</f>
        <v>5.6993217898441044E-3</v>
      </c>
      <c r="S29" s="8">
        <f>(F29-$F$3)/$L29*100</f>
        <v>2.6754879883468915E-2</v>
      </c>
      <c r="T29" s="8">
        <f>(G29-$G$3)/$L29*100</f>
        <v>2.4187086615769748E-2</v>
      </c>
      <c r="U29" s="12"/>
    </row>
    <row r="30" spans="1:21" x14ac:dyDescent="0.25">
      <c r="A30" s="1" t="s">
        <v>40</v>
      </c>
      <c r="B30" s="1">
        <v>44.119472551020166</v>
      </c>
      <c r="C30" s="1">
        <v>233.59410709574911</v>
      </c>
      <c r="D30" s="1">
        <v>190.97057549547461</v>
      </c>
      <c r="E30" s="1">
        <v>136.41379672704508</v>
      </c>
      <c r="F30" s="1">
        <v>261.00157357367721</v>
      </c>
      <c r="G30" s="1">
        <v>289.46150236510908</v>
      </c>
      <c r="H30" s="1">
        <v>115815.11881507389</v>
      </c>
      <c r="I30" s="1">
        <v>250351.58826457692</v>
      </c>
      <c r="J30" s="1">
        <v>112932.95055257223</v>
      </c>
      <c r="K30" s="1">
        <v>225469.66738806455</v>
      </c>
      <c r="L30" s="1">
        <v>704569.32502028765</v>
      </c>
      <c r="N30" s="8" t="str">
        <f>A30</f>
        <v>Gamma (Long2)</v>
      </c>
      <c r="O30" s="8">
        <f>(B30-$B$3)/L30*100</f>
        <v>5.7169708920316491E-3</v>
      </c>
      <c r="P30" s="8">
        <f>(C30-$C$3)/$L30*100</f>
        <v>3.3132275497459174E-2</v>
      </c>
      <c r="Q30" s="8">
        <f>(D30-$D$3)/$L30*100</f>
        <v>2.7083175610215518E-2</v>
      </c>
      <c r="R30" s="8">
        <f>(E30-$E$3)/$L30*100</f>
        <v>1.2843604737219915E-2</v>
      </c>
      <c r="S30" s="8">
        <f>(F30-$F$3)/$L30*100</f>
        <v>3.6824614660184031E-2</v>
      </c>
      <c r="T30" s="8">
        <f>(G30-$G$3)/$L30*100</f>
        <v>3.9262651790468762E-2</v>
      </c>
      <c r="U30" s="12"/>
    </row>
    <row r="31" spans="1:21" x14ac:dyDescent="0.25">
      <c r="A31" s="1" t="s">
        <v>41</v>
      </c>
      <c r="B31" s="1">
        <v>22.170428393077731</v>
      </c>
      <c r="C31" s="1">
        <v>90.8073162964874</v>
      </c>
      <c r="D31" s="1">
        <v>72.083232912444032</v>
      </c>
      <c r="E31" s="1">
        <v>84.146657199424055</v>
      </c>
      <c r="F31" s="1">
        <v>109.03343176723089</v>
      </c>
      <c r="G31" s="1">
        <v>1015.0091976381573</v>
      </c>
      <c r="H31" s="1">
        <v>47598.041504434863</v>
      </c>
      <c r="I31" s="1">
        <v>97560.715855775241</v>
      </c>
      <c r="J31" s="1">
        <v>44857.957492239184</v>
      </c>
      <c r="K31" s="1">
        <v>89150.947302042608</v>
      </c>
      <c r="L31" s="1">
        <v>279167.66215449193</v>
      </c>
      <c r="N31" s="8" t="str">
        <f>A31</f>
        <v>Gamma (Long3)</v>
      </c>
      <c r="O31" s="8">
        <f>(B31-$B$3)/L31*100</f>
        <v>6.5662974451198711E-3</v>
      </c>
      <c r="P31" s="8">
        <f>(C31-$C$3)/$L31*100</f>
        <v>3.2472621770526192E-2</v>
      </c>
      <c r="Q31" s="8">
        <f>(D31-$D$3)/$L31*100</f>
        <v>2.5766739762328392E-2</v>
      </c>
      <c r="R31" s="8">
        <f>(E31-$E$3)/$L31*100</f>
        <v>1.3692474043261238E-2</v>
      </c>
      <c r="S31" s="8">
        <f>(F31-$F$3)/$L31*100</f>
        <v>3.8502596008649012E-2</v>
      </c>
      <c r="T31" s="8">
        <f>(G31-$G$3)/$L31*100</f>
        <v>0.35898867664106859</v>
      </c>
      <c r="U31" s="12"/>
    </row>
    <row r="32" spans="1:21" x14ac:dyDescent="0.25">
      <c r="A32" s="1" t="s">
        <v>42</v>
      </c>
      <c r="B32" s="1">
        <v>175.07103230717982</v>
      </c>
      <c r="C32" s="1">
        <v>258.19563608889484</v>
      </c>
      <c r="D32" s="1">
        <v>202.84559004675296</v>
      </c>
      <c r="E32" s="1">
        <v>505.91380842680348</v>
      </c>
      <c r="F32" s="1">
        <v>697.54881017842138</v>
      </c>
      <c r="G32" s="1">
        <v>326.82978266354314</v>
      </c>
      <c r="H32" s="1">
        <v>142467.93720362344</v>
      </c>
      <c r="I32" s="1">
        <v>299710.14993999555</v>
      </c>
      <c r="J32" s="1">
        <v>138904.00954874442</v>
      </c>
      <c r="K32" s="1">
        <v>277475.08028314874</v>
      </c>
      <c r="L32" s="1">
        <v>858557.17697551218</v>
      </c>
    </row>
    <row r="33" spans="1:12" x14ac:dyDescent="0.25">
      <c r="A33" s="1" t="s">
        <v>43</v>
      </c>
      <c r="B33" s="1">
        <v>312.67551183446346</v>
      </c>
      <c r="C33" s="1">
        <v>225.09245870787629</v>
      </c>
      <c r="D33" s="1">
        <v>182.12970937491107</v>
      </c>
      <c r="E33" s="1">
        <v>745.85703001079935</v>
      </c>
      <c r="F33" s="1">
        <v>1191.0037267156476</v>
      </c>
      <c r="G33" s="1">
        <v>366.02098911258958</v>
      </c>
      <c r="H33" s="1">
        <v>136086.30307496697</v>
      </c>
      <c r="I33" s="1">
        <v>286035.5282333325</v>
      </c>
      <c r="J33" s="1">
        <v>132595.08553953306</v>
      </c>
      <c r="K33" s="1">
        <v>267747.34039052681</v>
      </c>
      <c r="L33" s="1">
        <v>822464.25723835931</v>
      </c>
    </row>
    <row r="34" spans="1:12" x14ac:dyDescent="0.25">
      <c r="C34" s="4" t="s">
        <v>4</v>
      </c>
      <c r="D34" s="4" t="s">
        <v>4</v>
      </c>
    </row>
    <row r="35" spans="1:12" x14ac:dyDescent="0.25">
      <c r="C35" s="1" t="s">
        <v>4</v>
      </c>
      <c r="D35" s="1" t="s">
        <v>4</v>
      </c>
    </row>
    <row r="36" spans="1:12" x14ac:dyDescent="0.25">
      <c r="C36" s="1" t="s">
        <v>4</v>
      </c>
      <c r="D36" s="1" t="s">
        <v>4</v>
      </c>
    </row>
    <row r="37" spans="1:12" x14ac:dyDescent="0.25">
      <c r="C37" s="1" t="s">
        <v>4</v>
      </c>
      <c r="D37" s="1" t="s">
        <v>4</v>
      </c>
    </row>
    <row r="38" spans="1:12" x14ac:dyDescent="0.25">
      <c r="C38" s="1" t="s">
        <v>4</v>
      </c>
      <c r="D38" s="1" t="s">
        <v>4</v>
      </c>
    </row>
    <row r="39" spans="1:12" x14ac:dyDescent="0.25">
      <c r="C39" s="1" t="s">
        <v>4</v>
      </c>
      <c r="D39" s="1" t="s">
        <v>4</v>
      </c>
    </row>
    <row r="40" spans="1:12" x14ac:dyDescent="0.25">
      <c r="C40" s="1" t="s">
        <v>4</v>
      </c>
      <c r="D40" s="1" t="s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8D654-492D-49A4-88A3-E75146EFA598}">
  <dimension ref="A1:X68"/>
  <sheetViews>
    <sheetView topLeftCell="A7" workbookViewId="0">
      <selection activeCell="H46" sqref="H46"/>
    </sheetView>
  </sheetViews>
  <sheetFormatPr defaultRowHeight="15" x14ac:dyDescent="0.25"/>
  <cols>
    <col min="1" max="24" width="9.140625" style="17"/>
  </cols>
  <sheetData>
    <row r="1" spans="1:23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5" spans="1:23" x14ac:dyDescent="0.25">
      <c r="B5" s="18"/>
      <c r="C5" s="18"/>
      <c r="D5" s="18"/>
      <c r="E5" s="18"/>
      <c r="F5" s="18"/>
      <c r="G5" s="18"/>
      <c r="H5" s="18"/>
      <c r="I5" s="18"/>
    </row>
    <row r="26" spans="2:9" x14ac:dyDescent="0.25">
      <c r="B26" s="18"/>
      <c r="C26" s="18"/>
      <c r="D26" s="18"/>
      <c r="E26" s="18"/>
      <c r="F26" s="18"/>
      <c r="G26" s="18"/>
      <c r="H26" s="18"/>
      <c r="I26" s="18"/>
    </row>
    <row r="47" spans="2:9" x14ac:dyDescent="0.25">
      <c r="B47" s="18"/>
      <c r="C47" s="18"/>
      <c r="D47" s="18"/>
      <c r="E47" s="18"/>
      <c r="F47" s="18"/>
      <c r="G47" s="18"/>
      <c r="H47" s="18"/>
      <c r="I47" s="18"/>
    </row>
    <row r="68" spans="2:9" x14ac:dyDescent="0.25">
      <c r="B68" s="18"/>
      <c r="C68" s="18"/>
      <c r="D68" s="18"/>
      <c r="E68" s="18"/>
      <c r="F68" s="18"/>
      <c r="G68" s="18"/>
      <c r="H68" s="18"/>
      <c r="I68" s="18"/>
    </row>
  </sheetData>
  <mergeCells count="5">
    <mergeCell ref="B5:I5"/>
    <mergeCell ref="B26:I26"/>
    <mergeCell ref="B47:I47"/>
    <mergeCell ref="B68:I68"/>
    <mergeCell ref="A1:W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A6C52-BA86-430E-960D-2BFA4703B929}">
  <dimension ref="A1:AA43"/>
  <sheetViews>
    <sheetView topLeftCell="A10" workbookViewId="0">
      <selection activeCell="Y59" sqref="Y59"/>
    </sheetView>
  </sheetViews>
  <sheetFormatPr defaultRowHeight="15" x14ac:dyDescent="0.25"/>
  <sheetData>
    <row r="1" spans="1:23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4" spans="1:23" x14ac:dyDescent="0.25">
      <c r="B4" s="13"/>
      <c r="C4" s="13"/>
      <c r="D4" s="13"/>
      <c r="E4" s="13"/>
      <c r="F4" s="13"/>
      <c r="G4" s="13"/>
      <c r="H4" s="13"/>
      <c r="I4" s="13"/>
    </row>
    <row r="23" spans="2:9" x14ac:dyDescent="0.25">
      <c r="B23" s="13"/>
      <c r="C23" s="13"/>
      <c r="D23" s="13"/>
      <c r="E23" s="13"/>
      <c r="F23" s="13"/>
      <c r="G23" s="13"/>
      <c r="H23" s="13"/>
      <c r="I23" s="13"/>
    </row>
    <row r="42" spans="2:27" x14ac:dyDescent="0.25">
      <c r="W42" s="19"/>
      <c r="X42" s="19"/>
      <c r="Y42" s="19"/>
      <c r="Z42" s="19"/>
      <c r="AA42" s="19"/>
    </row>
    <row r="43" spans="2:27" x14ac:dyDescent="0.25">
      <c r="B43" s="13"/>
      <c r="C43" s="13"/>
      <c r="D43" s="13"/>
      <c r="E43" s="13"/>
      <c r="F43" s="13"/>
      <c r="G43" s="13"/>
      <c r="H43" s="13"/>
      <c r="I43" s="13"/>
    </row>
  </sheetData>
  <mergeCells count="5">
    <mergeCell ref="A1:W2"/>
    <mergeCell ref="B4:I4"/>
    <mergeCell ref="B23:I23"/>
    <mergeCell ref="B43:I43"/>
    <mergeCell ref="W42:AA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data total + long RNA</vt:lpstr>
      <vt:lpstr>total RNA graphs</vt:lpstr>
      <vt:lpstr>long RNA graphs</vt:lpstr>
    </vt:vector>
  </TitlesOfParts>
  <Company>Masarykova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Stejskal</dc:creator>
  <cp:lastModifiedBy>Lenka Stixová</cp:lastModifiedBy>
  <dcterms:created xsi:type="dcterms:W3CDTF">2023-01-26T20:49:40Z</dcterms:created>
  <dcterms:modified xsi:type="dcterms:W3CDTF">2023-12-13T13:38:32Z</dcterms:modified>
</cp:coreProperties>
</file>